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Matching Maximize Solution Public Company Limited\Matching Maximize Solution PCL (MMS)_Dec21\"/>
    </mc:Choice>
  </mc:AlternateContent>
  <xr:revisionPtr revIDLastSave="0" documentId="13_ncr:1_{BAB4055F-379F-4DE2-A6A9-E17B56F03D41}" xr6:coauthVersionLast="46" xr6:coauthVersionMax="47" xr10:uidLastSave="{00000000-0000-0000-0000-000000000000}"/>
  <bookViews>
    <workbookView xWindow="-120" yWindow="-120" windowWidth="21840" windowHeight="13140" activeTab="4" xr2:uid="{00000000-000D-0000-FFFF-FFFF00000000}"/>
  </bookViews>
  <sheets>
    <sheet name="6-8" sheetId="1" r:id="rId1"/>
    <sheet name="9-10" sheetId="9" r:id="rId2"/>
    <sheet name="11" sheetId="10" r:id="rId3"/>
    <sheet name="12" sheetId="11" r:id="rId4"/>
    <sheet name="13-14" sheetId="8" r:id="rId5"/>
  </sheets>
  <definedNames>
    <definedName name="_xlnm.Print_Area" localSheetId="3">'12'!$A$1:$M$28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10" l="1"/>
  <c r="P20" i="10" s="1"/>
  <c r="K81" i="8"/>
  <c r="K71" i="8"/>
  <c r="K31" i="8"/>
  <c r="K41" i="8" s="1"/>
  <c r="K48" i="8" s="1"/>
  <c r="G81" i="8"/>
  <c r="G71" i="8"/>
  <c r="G31" i="8"/>
  <c r="G41" i="8" s="1"/>
  <c r="G48" i="8" s="1"/>
  <c r="M18" i="11"/>
  <c r="I23" i="11"/>
  <c r="G23" i="11"/>
  <c r="E23" i="11"/>
  <c r="N25" i="10"/>
  <c r="H25" i="10"/>
  <c r="F25" i="10"/>
  <c r="D25" i="10"/>
  <c r="J61" i="9"/>
  <c r="J21" i="9"/>
  <c r="J14" i="9"/>
  <c r="F61" i="9"/>
  <c r="F21" i="9"/>
  <c r="F14" i="9"/>
  <c r="L117" i="1"/>
  <c r="L120" i="1" s="1"/>
  <c r="L75" i="1"/>
  <c r="L67" i="1"/>
  <c r="L35" i="1"/>
  <c r="L21" i="1"/>
  <c r="H117" i="1"/>
  <c r="H120" i="1" s="1"/>
  <c r="H75" i="1"/>
  <c r="H67" i="1"/>
  <c r="H35" i="1"/>
  <c r="H21" i="1"/>
  <c r="H37" i="1" l="1"/>
  <c r="K83" i="8"/>
  <c r="K86" i="8" s="1"/>
  <c r="F23" i="9"/>
  <c r="F29" i="9" s="1"/>
  <c r="J23" i="9"/>
  <c r="J29" i="9" s="1"/>
  <c r="G83" i="8"/>
  <c r="G86" i="8" s="1"/>
  <c r="L37" i="1"/>
  <c r="L77" i="1"/>
  <c r="L122" i="1" s="1"/>
  <c r="H77" i="1"/>
  <c r="H122" i="1" s="1"/>
  <c r="J32" i="9" l="1"/>
  <c r="J68" i="9" s="1"/>
  <c r="F32" i="9"/>
  <c r="F68" i="9" s="1"/>
  <c r="D18" i="10"/>
  <c r="A50" i="8"/>
  <c r="A99" i="8" s="1"/>
  <c r="E71" i="8"/>
  <c r="K16" i="11"/>
  <c r="J75" i="1"/>
  <c r="I16" i="11"/>
  <c r="G16" i="11"/>
  <c r="E16" i="11"/>
  <c r="N18" i="10"/>
  <c r="J18" i="10"/>
  <c r="F117" i="1" s="1"/>
  <c r="F120" i="1" s="1"/>
  <c r="H18" i="10"/>
  <c r="F18" i="10"/>
  <c r="L15" i="10"/>
  <c r="P15" i="10" s="1"/>
  <c r="A3" i="11"/>
  <c r="F75" i="1"/>
  <c r="F67" i="1"/>
  <c r="J67" i="1"/>
  <c r="F35" i="1"/>
  <c r="J35" i="1"/>
  <c r="F21" i="1"/>
  <c r="J21" i="1"/>
  <c r="E81" i="8"/>
  <c r="I81" i="8"/>
  <c r="I71" i="8"/>
  <c r="D21" i="9"/>
  <c r="A44" i="9"/>
  <c r="H61" i="9"/>
  <c r="D61" i="9"/>
  <c r="A49" i="1"/>
  <c r="A94" i="1" s="1"/>
  <c r="A53" i="8"/>
  <c r="H21" i="9"/>
  <c r="H14" i="9"/>
  <c r="D14" i="9"/>
  <c r="A91" i="1"/>
  <c r="A136" i="1" s="1"/>
  <c r="A86" i="9" s="1"/>
  <c r="A29" i="10" s="1"/>
  <c r="A28" i="11" s="1"/>
  <c r="I31" i="8"/>
  <c r="I41" i="8" s="1"/>
  <c r="I48" i="8" s="1"/>
  <c r="E31" i="8"/>
  <c r="E41" i="8" s="1"/>
  <c r="E48" i="8" s="1"/>
  <c r="L16" i="10"/>
  <c r="M14" i="11"/>
  <c r="J117" i="1"/>
  <c r="J120" i="1" s="1"/>
  <c r="J63" i="9" l="1"/>
  <c r="F63" i="9"/>
  <c r="D23" i="9"/>
  <c r="D29" i="9" s="1"/>
  <c r="D32" i="9" s="1"/>
  <c r="J23" i="10" s="1"/>
  <c r="M16" i="11"/>
  <c r="L18" i="10"/>
  <c r="H23" i="9"/>
  <c r="H29" i="9" s="1"/>
  <c r="J77" i="1"/>
  <c r="J122" i="1" s="1"/>
  <c r="F77" i="1"/>
  <c r="F122" i="1" s="1"/>
  <c r="J37" i="1"/>
  <c r="F37" i="1"/>
  <c r="P16" i="10"/>
  <c r="I83" i="8"/>
  <c r="I86" i="8" s="1"/>
  <c r="E83" i="8"/>
  <c r="E86" i="8" s="1"/>
  <c r="J25" i="10" l="1"/>
  <c r="L23" i="10"/>
  <c r="P18" i="10"/>
  <c r="H32" i="9"/>
  <c r="D63" i="9"/>
  <c r="D68" i="9"/>
  <c r="H68" i="9" l="1"/>
  <c r="K21" i="11"/>
  <c r="P23" i="10"/>
  <c r="P25" i="10" s="1"/>
  <c r="L25" i="10"/>
  <c r="H63" i="9"/>
  <c r="M21" i="11" l="1"/>
  <c r="M23" i="11" s="1"/>
  <c r="K23" i="11"/>
</calcChain>
</file>

<file path=xl/sharedStrings.xml><?xml version="1.0" encoding="utf-8"?>
<sst xmlns="http://schemas.openxmlformats.org/spreadsheetml/2006/main" count="323" uniqueCount="196">
  <si>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</si>
  <si>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</si>
  <si>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</si>
  <si>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</si>
  <si>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</si>
  <si>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</si>
  <si>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</si>
  <si>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</si>
  <si>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</si>
  <si>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</si>
  <si>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งบแสดงฐานะการเงิน</t>
  </si>
  <si>
    <t>กรรมการ  ____________________________________       กรรมการ  ___________________________________________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</si>
  <si>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</si>
  <si>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</si>
  <si>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</si>
  <si>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</si>
  <si>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</si>
  <si>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</si>
  <si>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</si>
  <si>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</si>
  <si>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</si>
  <si>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</si>
  <si>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</si>
  <si>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ยังไม่ได้จัดสรร</t>
  </si>
  <si>
    <t>ส่วนได้เสียที่ไม่มีอำนาจควบคุม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</si>
  <si>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</si>
  <si>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</si>
  <si>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</si>
  <si>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ส่วนเกิน</t>
  </si>
  <si>
    <t>มูลค่าหุ้น</t>
  </si>
  <si>
    <t>รวม</t>
  </si>
  <si>
    <t>กระแสเงินสดจากกิจกรรมดำเนินงาน</t>
  </si>
  <si>
    <t>กระแสเงินสดจากกิจกรรมลงทุน</t>
  </si>
  <si>
    <t>ดอกเบี้ยรับ</t>
  </si>
  <si>
    <t>รายการปรับปรุง</t>
  </si>
  <si>
    <t>ค่าเสื่อมราคาและค่าตัดจำหน่าย</t>
  </si>
  <si>
    <t>การเปลี่ยนแปลงของเงินทุนหมุนเวียน</t>
  </si>
  <si>
    <t>-  ลูกหนี้การค้าและลูกหนี้อื่น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</si>
  <si>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</si>
  <si>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</si>
  <si>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</si>
  <si>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</si>
  <si>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กระแสเงินสดจากการดำเนินงาน</t>
  </si>
  <si>
    <t>กระแสเงินสดจากกิจกรรมจัดหาเงิน</t>
  </si>
  <si>
    <t>รายการที่ไม่ใช่เงินสด</t>
  </si>
  <si>
    <t>จัดสรรแล้ว - สำรองตามกฎหมาย</t>
  </si>
  <si>
    <t>รายได้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</si>
  <si>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</si>
  <si>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</si>
  <si>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</si>
  <si>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</si>
  <si>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</si>
  <si>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สำรองตามกฎหมาย</t>
  </si>
  <si>
    <t>สินทรัพย์ที่มีไว้เพื่อให้เช่า - สุทธิ</t>
  </si>
  <si>
    <t>รายได้จากการให้บริการ</t>
  </si>
  <si>
    <t>บาท</t>
  </si>
  <si>
    <t>เงินสดจ่ายซื้อสินทรัพย์ไม่มีตัวตน</t>
  </si>
  <si>
    <t>ส่วนเกินมูลค่าหุ้น</t>
  </si>
  <si>
    <t>บริษัท แม็ทชิ่ง แม็กซิไมซ์ โซลูชั่น จำกัด (มหาชน)</t>
  </si>
  <si>
    <t>เงินสดจ่ายซื้อสินทรัพย์ที่มีไว้เพื่อให้เช่า</t>
  </si>
  <si>
    <t>เงินสดรับจากการจำหน่ายสินทรัพย์ที่มีไว้เพื่อให้เช่า</t>
  </si>
  <si>
    <t>เจ้าหนี้จากการซื้อสินทรัพย์ที่มีไว้เพื่อให้เช่า</t>
  </si>
  <si>
    <t>สินทรัพย์ไม่มีตัวตน - สุทธิ</t>
  </si>
  <si>
    <t>ภาษีมูลค่าเพิ่มรอขอคืน</t>
  </si>
  <si>
    <t>-  ภาษีมูลค่าเพิ่มรอขอคืน</t>
  </si>
  <si>
    <t xml:space="preserve">   มูลค่าที่ตราไว้หุ้นละ 1 บาท</t>
  </si>
  <si>
    <t xml:space="preserve">   มูลค่าที่ได้รับชำระแล้วหุ้นละ 1 บาท</t>
  </si>
  <si>
    <t>รวมส่วนของ</t>
  </si>
  <si>
    <t>ส่วนได้เสีย</t>
  </si>
  <si>
    <t>ควบคุม</t>
  </si>
  <si>
    <t>ที่ไม่มีอำนาจ</t>
  </si>
  <si>
    <t>งบกำไรขาดทุนเบ็ดเสร็จ</t>
  </si>
  <si>
    <t>งบกระแสเงินสด</t>
  </si>
  <si>
    <t>และชำระแล้ว</t>
  </si>
  <si>
    <t>งบการเงินรวม</t>
  </si>
  <si>
    <t xml:space="preserve">งบการเงินเฉพาะกิจการ </t>
  </si>
  <si>
    <t>เงินสดและรายการเทียบเท่าเงินสด ณ วันสิ้นปี</t>
  </si>
  <si>
    <t>จัดสรรแล้ว -</t>
  </si>
  <si>
    <t>ขาดทุนจากการตัดจำหน่ายสินทรัพย์ที่มีไว้เพื่อให้เช่า</t>
  </si>
  <si>
    <t>เงินสดจ่ายเพื่อการลงทุนในบริษัทย่อย</t>
  </si>
  <si>
    <t>เงินลงทุนในบริษัทย่อย - สุทธิ</t>
  </si>
  <si>
    <t>ที่ดิน อาคารและอุปกรณ์ - สุทธิ</t>
  </si>
  <si>
    <t>เงินสดจ่ายเพื่อให้กู้ยืมระยะสั้นแก่บริษัทย่อย</t>
  </si>
  <si>
    <t>ดอกเบี้ยรับจากเงินให้กู้ยืมระยะสั้นแก่บริษัทย่อย</t>
  </si>
  <si>
    <t>ขาดทุนเบ็ดเสร็จรวมสำหรับปี</t>
  </si>
  <si>
    <t xml:space="preserve">หุ้นสามัญ จำนวน 781.63 ล้านหุ้น </t>
  </si>
  <si>
    <t>งบการเงินเฉพาะกิจการ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</si>
  <si>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</si>
  <si>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</si>
  <si>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</si>
  <si>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</si>
  <si>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</si>
  <si>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เงินกู้ยืมระยะยาวจากธนาคาร</t>
  </si>
  <si>
    <t>เงินสดรับจากการจำหน่ายอุปกรณ์</t>
  </si>
  <si>
    <t xml:space="preserve">สินค้าคงเหลือ </t>
  </si>
  <si>
    <t>สินทรัพย์ภาษีเงินได้รอการตัดบัญชี - สุทธิ</t>
  </si>
  <si>
    <t>เงินกู้ยืมระยะยาวจากธนาคาร - สุทธิ</t>
  </si>
  <si>
    <t>รวมส่วนของผู้เป็นเจ้าของของบริษัทใหญ่</t>
  </si>
  <si>
    <t>รายได้จากการขาย</t>
  </si>
  <si>
    <t>-  สินค้าคงเหลือ</t>
  </si>
  <si>
    <t>รับดอกเบี้ย</t>
  </si>
  <si>
    <t>จ่ายดอกเบี้ย</t>
  </si>
  <si>
    <t>เงินสดจ่ายชำระเงินกู้ยืมระยะยาวจากธนาคาร</t>
  </si>
  <si>
    <t>ขาดทุนจากการตัดจำหน่ายอุปกรณ์</t>
  </si>
  <si>
    <t>หุ้นสามัญ จำนวน 781.63 ล้านหุ้น</t>
  </si>
  <si>
    <t>เงินสดและรายการเทียบเท่าเงินสด ณ วันต้นปี</t>
  </si>
  <si>
    <t xml:space="preserve">   ภาษีเงินได้ของรายการที่จะไม่จัดประเภทรายการใหม่</t>
  </si>
  <si>
    <t xml:space="preserve">      ไปยังกำไรหรือขาดทุนในภายหลัง</t>
  </si>
  <si>
    <t>ส่วนของผู้เป็นเจ้าของของบริษัทใหญ่</t>
  </si>
  <si>
    <t>ทุนที่ออก</t>
  </si>
  <si>
    <t>ผู้เป็นเจ้าของ</t>
  </si>
  <si>
    <t>ของบริษัทใหญ่</t>
  </si>
  <si>
    <t>ภาษีเงินได้ถูกหัก ณ ที่จ่าย - สุทธิ</t>
  </si>
  <si>
    <t xml:space="preserve">   การวัดมูลค่าใหม่ของภาระผูกพันผลประโยชน์</t>
  </si>
  <si>
    <t xml:space="preserve">      หลังออกจากงาน</t>
  </si>
  <si>
    <t>กระแสเงินสดก่อนการเปลี่ยนแปลงของเงินลงทุนหมุนเวียน</t>
  </si>
  <si>
    <t>รายการที่จะไม่จัดประเภทรายการใหม่ไปยังกำไรหรือ</t>
  </si>
  <si>
    <t xml:space="preserve">   ขาดทุนในภายหลัง</t>
  </si>
  <si>
    <t>เงินสดรับจากการคืนทุนในบริษัทย่อย</t>
  </si>
  <si>
    <t>ค่าใช้จ่ายผลประโยชน์พนักงาน</t>
  </si>
  <si>
    <t>รับคืนภาษีเงินได้ถูกหัก ณ ที่จ่าย</t>
  </si>
  <si>
    <t>เงินสดจ่ายซื้อที่ดิน อาคารและอุปกรณ์</t>
  </si>
  <si>
    <t>จัดสรรแล้ว  -</t>
  </si>
  <si>
    <t>เงินสดรับชำระคืนเงินให้กู้ยืมระยะสั้นจากบริษัทย่อย</t>
  </si>
  <si>
    <r>
      <t>งบแสดงฐานะการเงิน</t>
    </r>
    <r>
      <rPr>
        <sz val="13"/>
        <rFont val="Browallia New"/>
        <family val="2"/>
      </rPr>
      <t xml:space="preserve"> (ต่อ)</t>
    </r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</si>
  <si>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</si>
  <si>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</si>
  <si>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</si>
  <si>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</si>
  <si>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</si>
  <si>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-</t>
  </si>
  <si>
    <t>เงินสดรับจากเงินกู้ยืมระยะสั้นจากธนาคาร</t>
  </si>
  <si>
    <t xml:space="preserve">เงินกู้ยืมระยะสั้นจากธนาคาร </t>
  </si>
  <si>
    <t>ขาดทุนสะสม</t>
  </si>
  <si>
    <t>ตัดจ่ายภาษีเงินได้ถูกหัก ณ ที่จ่ายที่คาดว่าจะไม่ได้รับคืน</t>
  </si>
  <si>
    <t>จ่ายภาษีเงินได้</t>
  </si>
  <si>
    <t>เจ้าหนี้จากการซื้อสินทรัพย์ถาวร</t>
  </si>
  <si>
    <t>ลูกหนี้การค้าและลูกหนี้อื่น - สุทธิ</t>
  </si>
  <si>
    <t>พ.ศ. 2563</t>
  </si>
  <si>
    <t>การเปลี่ยนแปลงในส่วนของเจ้าของสำหรับปี พ.ศ. 2563</t>
  </si>
  <si>
    <t>ยอดคงเหลือสิ้นปี ณ วันที่ 31 ธันวาคม พ.ศ. 2563</t>
  </si>
  <si>
    <t>การขายเงินลงทุนในบริษัทย่อย</t>
  </si>
  <si>
    <t>(กลับรายการ)ค่าเผื่อการด้อยค่าของสินทรัพย์</t>
  </si>
  <si>
    <t>หนี้สินตามสัญญาเช่า</t>
  </si>
  <si>
    <t>ส่วนที่ถึงกำหนดชำระภายในหนึ่งปี - สุทธิ</t>
  </si>
  <si>
    <t>หนี้สินตามสัญญาเช่า - สุทธิ</t>
  </si>
  <si>
    <t>(กำไร)ขาดทุนจากการจำหน่ายเงินลงทุนในบริษัทย่อย</t>
  </si>
  <si>
    <t>เงินสดรับจากเงินกู้ยืมระยะยาวจากธนาคาร</t>
  </si>
  <si>
    <t>เงินสดจ่ายชำระเงินกู้ยืมระยะสั้นจากบุคคลภายนอก</t>
  </si>
  <si>
    <t>เงินสดจ่ายชำระหนี้สินตามสัญญาเช่า</t>
  </si>
  <si>
    <t>เงินสดจ่ายชำระเงินกู้ยืมระยะสั้นจากธนาคาร</t>
  </si>
  <si>
    <t>เงินลงทุนในกิจการร่วมค้า - สุทธิ</t>
  </si>
  <si>
    <t>อสังหาริมทรัพย์เพื่อการลงทุน - สุทธิ</t>
  </si>
  <si>
    <t>เงินให้กู้ยืมระยะสั้นแก่บริษัทย่อย - สุทธิ</t>
  </si>
  <si>
    <t>สินทรัพย์สิทธิการใช้ - สุทธิ</t>
  </si>
  <si>
    <t>การกลับรายการของสินทรัพย์สิทธิการใช้</t>
  </si>
  <si>
    <t>ภาษีเงินได้</t>
  </si>
  <si>
    <t>(กลับรายการ)ค่าเผื่อการด้อยค่าของเงินลงทุนในบริษัทย่อย - สุทธิ</t>
  </si>
  <si>
    <t xml:space="preserve">ค่าเผื่อการลดมูลค่าของภาษีเงินได้ถูกหัก ณ ที่จ่าย </t>
  </si>
  <si>
    <t>การกลับรายการของหนี้สินตามสัญญาเช่า</t>
  </si>
  <si>
    <t>ณ วันที่ 31 ธันวาคม พ.ศ. 2564</t>
  </si>
  <si>
    <t>พ.ศ. 2564</t>
  </si>
  <si>
    <t>สำหรับปีสิ้นสุดวันที่ 31 ธันวาคม พ.ศ. 2564</t>
  </si>
  <si>
    <t>การเปลี่ยนแปลงในส่วนของเจ้าของสำหรับปี พ.ศ. 2564</t>
  </si>
  <si>
    <t>ยอดคงเหลือสิ้นปี ณ วันที่ 31 ธันวาคม พ.ศ. 2564</t>
  </si>
  <si>
    <t>ยอดคงเหลือ ณ วันที่ 1 มกราคม พ.ศ. 2564</t>
  </si>
  <si>
    <t>ผลขาดทุนด้านเครดิตที่คาดว่าจะเกิดขึ้น</t>
  </si>
  <si>
    <t xml:space="preserve">   ของเงินให้กู้ยืมระยะสั้นแก่บริษัทย่อย</t>
  </si>
  <si>
    <t>รายได้อื่น</t>
  </si>
  <si>
    <t>ขาดทุนก่อนภาษีเงินได้</t>
  </si>
  <si>
    <t>กำไรเบ็ดเสร็จอื่นสำหรับปี - สุทธิจากภาษี</t>
  </si>
  <si>
    <t>ขาดทุนต่อหุ้น</t>
  </si>
  <si>
    <t>ขาดทุนต่อหุ้นขั้นพื้นฐาน (บาท)</t>
  </si>
  <si>
    <t>25 (ก)</t>
  </si>
  <si>
    <t>25 (ข)</t>
  </si>
  <si>
    <t>25 (ค)</t>
  </si>
  <si>
    <t>กำไร(ขาดทุน)ขั้นต้น</t>
  </si>
  <si>
    <t>กำไร(ขาดทุน)เบ็ดเสร็จอื่น :</t>
  </si>
  <si>
    <t>35.4</t>
  </si>
  <si>
    <t>(กำไร)จากการจำหน่ายอุปกรณ์</t>
  </si>
  <si>
    <t>(กำไร)จากการจำหน่ายสินทรัพย์ที่มีไว้เพื่อให้เช่า</t>
  </si>
  <si>
    <t>(กำไร)จากการขายและเช่ากลับคืน</t>
  </si>
  <si>
    <t>(กำไร)จากการตัดจำหน่ายสิทธิการใช้สินทรัพย์</t>
  </si>
  <si>
    <t>เงินสดสุทธิได้มาจาก(ใช้ไปใน)กิจกรรมดำเนินงาน</t>
  </si>
  <si>
    <t>เงินสดสุทธิ(ใช้ไปใน)ได้มาจากกิจกรรมลงทุน</t>
  </si>
  <si>
    <t>เงินสดสุทธิ(ใช้ไปใน)ได้มาจากกิจกรรมจัดหาเงิน</t>
  </si>
  <si>
    <t>เงินสดและรายการเทียบเท่าเงินสดเพิ่มขึ้น(ลดลง)สุทธิ</t>
  </si>
  <si>
    <t>จ่ายผลประโยชน์พนักงาน</t>
  </si>
  <si>
    <t>(ขาดทุน)ก่อนภาษีเงินได้</t>
  </si>
  <si>
    <t>(ขาดทุน)สุทธิสำหรับปี</t>
  </si>
  <si>
    <t>หมายเหตุประกอบงบการเงินรวมและงบการเงินเฉพาะกิจการในหน้า 15 ถึง 82 เป็นส่วนหนึ่งของงบการเงินนี้</t>
  </si>
  <si>
    <t>ยอดคงเหลือ ณ วันที่ 1 มกราคม พ.ศ. 2563</t>
  </si>
  <si>
    <t xml:space="preserve">ยอดคงเหลือ ณ วันที่ 1 มกราคม พ.ศ. 2563 </t>
  </si>
  <si>
    <t>เงินสดรับจากการขายเงินลงทุนในบริษัทย่อย</t>
  </si>
  <si>
    <t>(กลับรายการ)ผลขาดทุนด้านเครดิตที่คาดว่าจะเกิดขึ้น</t>
  </si>
  <si>
    <t xml:space="preserve">   ของลูกหนี้การค้า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</si>
</sst>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;\(#,##0\);\-"/>
    <numFmt numFmtId="168" formatCode="#,##0.00;\(#,##0.00\);&quot;-&quot;;@"/>
    <numFmt numFmtId="170" formatCode="_-* #,##0.00\ _€_-;\-* #,##0.00\ _€_-;_-* &quot;-&quot;??\ _€_-;_-@_-"/>
    <numFmt numFmtId="171" formatCode="_-* #,##0.00\ &quot;€&quot;_-;\-* #,##0.00\ &quot;€&quot;_-;_-* &quot;-&quot;??\ &quot;€&quot;_-;_-@_-"/>
    <numFmt numFmtId="172" formatCode="&quot;$&quot;#,##0_);\(&quot;$&quot;#,##0\)"/>
  </numFmts>
  <fonts count="16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MS Sans Serif"/>
      <family val="2"/>
      <charset val="222"/>
    </font>
    <font>
      <sz val="10"/>
      <name val="Arial"/>
      <family val="2"/>
    </font>
    <font>
      <sz val="14"/>
      <name val="AngsanaUPC"/>
      <family val="1"/>
    </font>
    <font>
      <b/>
      <sz val="13"/>
      <name val="Browallia New"/>
      <family val="2"/>
    </font>
    <font>
      <sz val="13"/>
      <name val="Browallia New"/>
      <family val="2"/>
    </font>
    <font>
      <b/>
      <u/>
      <sz val="13"/>
      <name val="Browallia New"/>
      <family val="2"/>
    </font>
    <font>
      <u/>
      <sz val="13"/>
      <name val="Browallia New"/>
      <family val="2"/>
    </font>
    <font>
      <sz val="10"/>
      <color indexed="8"/>
      <name val="MS Sans Serif"/>
      <charset val="22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" applyNumberFormat="0" applyFill="0" applyAlignment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3" fillId="0" borderId="0"/>
    <xf numFmtId="0" fontId="1" fillId="0" borderId="0"/>
    <xf numFmtId="0" fontId="1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1" fillId="0" borderId="0"/>
    <xf numFmtId="0" fontId="15" fillId="0" borderId="0"/>
    <xf numFmtId="0" fontId="15" fillId="0" borderId="0"/>
    <xf numFmtId="0" fontId="9" fillId="0" borderId="0"/>
    <xf numFmtId="0" fontId="12" fillId="0" borderId="0"/>
    <xf numFmtId="0" fontId="10" fillId="0" borderId="0"/>
    <xf numFmtId="0" fontId="1" fillId="0" borderId="0"/>
    <xf numFmtId="0" fontId="11" fillId="0" borderId="0">
      <protection locked="0"/>
    </xf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</cellStyleXfs>
  <cellXfs count="207">
    <xf numFmtId="0" fontId="0" fillId="0" borderId="0" xfId="0"/>
    <xf numFmtId="166" fontId="6" fillId="0" borderId="0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29" applyFont="1" applyFill="1" applyAlignment="1">
      <alignment vertical="center"/>
    </xf>
    <xf numFmtId="0" fontId="6" fillId="0" borderId="0" xfId="29" applyFont="1" applyFill="1" applyAlignment="1">
      <alignment horizontal="left"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0" xfId="23" applyNumberFormat="1" applyFont="1" applyFill="1" applyAlignment="1">
      <alignment horizontal="center" vertical="center"/>
    </xf>
    <xf numFmtId="166" fontId="6" fillId="0" borderId="0" xfId="7" applyNumberFormat="1" applyFont="1" applyFill="1" applyAlignment="1">
      <alignment horizontal="right" vertical="center" wrapText="1"/>
    </xf>
    <xf numFmtId="166" fontId="6" fillId="0" borderId="0" xfId="29" applyNumberFormat="1" applyFont="1" applyFill="1" applyAlignment="1">
      <alignment horizontal="center" vertical="center"/>
    </xf>
    <xf numFmtId="166" fontId="6" fillId="0" borderId="3" xfId="2" applyNumberFormat="1" applyFont="1" applyFill="1" applyBorder="1" applyAlignment="1">
      <alignment horizontal="right" vertical="center"/>
    </xf>
    <xf numFmtId="166" fontId="5" fillId="0" borderId="0" xfId="2" quotePrefix="1" applyNumberFormat="1" applyFont="1" applyFill="1" applyBorder="1" applyAlignment="1">
      <alignment horizontal="right" vertical="center"/>
    </xf>
    <xf numFmtId="166" fontId="5" fillId="0" borderId="0" xfId="23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6" fontId="6" fillId="0" borderId="0" xfId="0" applyNumberFormat="1" applyFont="1" applyFill="1" applyAlignment="1">
      <alignment vertical="center"/>
    </xf>
    <xf numFmtId="165" fontId="5" fillId="0" borderId="0" xfId="0" quotePrefix="1" applyNumberFormat="1" applyFont="1" applyFill="1" applyAlignment="1">
      <alignment horizontal="left" vertical="center"/>
    </xf>
    <xf numFmtId="0" fontId="5" fillId="0" borderId="2" xfId="0" quotePrefix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vertical="center"/>
    </xf>
    <xf numFmtId="0" fontId="5" fillId="0" borderId="0" xfId="0" quotePrefix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justify" vertical="top" wrapText="1"/>
    </xf>
    <xf numFmtId="0" fontId="5" fillId="0" borderId="0" xfId="0" applyFont="1" applyFill="1" applyAlignment="1">
      <alignment horizontal="center" vertical="top" wrapText="1"/>
    </xf>
    <xf numFmtId="166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166" fontId="5" fillId="0" borderId="0" xfId="0" applyNumberFormat="1" applyFont="1" applyFill="1" applyBorder="1" applyAlignment="1">
      <alignment horizontal="right" vertical="top" wrapText="1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right" vertical="top" wrapText="1"/>
    </xf>
    <xf numFmtId="166" fontId="5" fillId="0" borderId="0" xfId="0" applyNumberFormat="1" applyFont="1" applyFill="1" applyAlignment="1">
      <alignment horizontal="right" vertical="top" wrapText="1"/>
    </xf>
    <xf numFmtId="165" fontId="5" fillId="0" borderId="0" xfId="0" applyNumberFormat="1" applyFont="1" applyFill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166" fontId="6" fillId="0" borderId="0" xfId="0" applyNumberFormat="1" applyFont="1" applyFill="1" applyAlignment="1">
      <alignment vertical="top"/>
    </xf>
    <xf numFmtId="166" fontId="6" fillId="0" borderId="0" xfId="2" applyNumberFormat="1" applyFont="1" applyFill="1" applyAlignment="1">
      <alignment horizontal="right" vertical="top"/>
    </xf>
    <xf numFmtId="165" fontId="6" fillId="0" borderId="0" xfId="0" quotePrefix="1" applyNumberFormat="1" applyFont="1" applyFill="1" applyAlignment="1">
      <alignment horizontal="left" vertical="top"/>
    </xf>
    <xf numFmtId="0" fontId="6" fillId="0" borderId="0" xfId="0" quotePrefix="1" applyFont="1" applyFill="1" applyAlignment="1">
      <alignment vertical="top"/>
    </xf>
    <xf numFmtId="165" fontId="6" fillId="0" borderId="0" xfId="40" applyNumberFormat="1" applyFont="1" applyFill="1" applyBorder="1" applyAlignment="1">
      <alignment horizontal="center" vertical="top"/>
    </xf>
    <xf numFmtId="0" fontId="5" fillId="0" borderId="0" xfId="40" applyFont="1" applyFill="1" applyAlignment="1">
      <alignment vertical="top"/>
    </xf>
    <xf numFmtId="0" fontId="6" fillId="0" borderId="0" xfId="0" applyNumberFormat="1" applyFont="1" applyFill="1" applyAlignment="1">
      <alignment horizontal="center" vertical="top"/>
    </xf>
    <xf numFmtId="0" fontId="6" fillId="0" borderId="0" xfId="41" applyFont="1" applyFill="1" applyBorder="1" applyAlignment="1">
      <alignment vertical="top"/>
    </xf>
    <xf numFmtId="166" fontId="6" fillId="0" borderId="0" xfId="2" applyNumberFormat="1" applyFont="1" applyFill="1" applyBorder="1" applyAlignment="1">
      <alignment horizontal="right" vertical="top" wrapText="1"/>
    </xf>
    <xf numFmtId="165" fontId="8" fillId="0" borderId="0" xfId="0" applyNumberFormat="1" applyFont="1" applyFill="1" applyAlignment="1">
      <alignment horizontal="left" vertical="top"/>
    </xf>
    <xf numFmtId="0" fontId="5" fillId="0" borderId="0" xfId="0" applyFont="1" applyFill="1" applyBorder="1" applyAlignment="1">
      <alignment horizontal="center" vertical="top" wrapText="1"/>
    </xf>
    <xf numFmtId="166" fontId="5" fillId="0" borderId="0" xfId="0" applyNumberFormat="1" applyFont="1" applyFill="1" applyAlignment="1">
      <alignment horizontal="center" vertical="top" wrapText="1"/>
    </xf>
    <xf numFmtId="0" fontId="6" fillId="0" borderId="0" xfId="40" applyFont="1" applyFill="1" applyBorder="1" applyAlignment="1">
      <alignment horizontal="center" vertical="top"/>
    </xf>
    <xf numFmtId="0" fontId="5" fillId="0" borderId="0" xfId="40" applyFont="1" applyFill="1" applyBorder="1" applyAlignment="1">
      <alignment horizontal="centerContinuous" vertical="top"/>
    </xf>
    <xf numFmtId="0" fontId="6" fillId="0" borderId="0" xfId="40" applyFont="1" applyFill="1" applyBorder="1" applyAlignment="1">
      <alignment horizontal="centerContinuous" vertical="top"/>
    </xf>
    <xf numFmtId="0" fontId="6" fillId="0" borderId="0" xfId="43" applyFont="1" applyFill="1" applyAlignment="1">
      <alignment vertical="top"/>
    </xf>
    <xf numFmtId="0" fontId="6" fillId="0" borderId="0" xfId="40" applyFont="1" applyFill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165" fontId="5" fillId="0" borderId="0" xfId="0" applyNumberFormat="1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vertical="top"/>
    </xf>
    <xf numFmtId="165" fontId="6" fillId="0" borderId="0" xfId="30" applyNumberFormat="1" applyFont="1" applyFill="1" applyAlignment="1">
      <alignment horizontal="left" vertical="top"/>
    </xf>
    <xf numFmtId="0" fontId="6" fillId="0" borderId="0" xfId="23" applyFont="1" applyFill="1" applyAlignment="1">
      <alignment vertical="top"/>
    </xf>
    <xf numFmtId="0" fontId="6" fillId="0" borderId="0" xfId="23" applyFont="1" applyFill="1" applyAlignment="1">
      <alignment horizontal="center" vertical="top"/>
    </xf>
    <xf numFmtId="166" fontId="6" fillId="0" borderId="0" xfId="23" applyNumberFormat="1" applyFont="1" applyFill="1" applyAlignment="1">
      <alignment horizontal="right" vertical="top"/>
    </xf>
    <xf numFmtId="166" fontId="6" fillId="0" borderId="0" xfId="3" applyNumberFormat="1" applyFont="1" applyFill="1" applyAlignment="1">
      <alignment horizontal="right" vertical="top"/>
    </xf>
    <xf numFmtId="165" fontId="5" fillId="0" borderId="0" xfId="0" quotePrefix="1" applyNumberFormat="1" applyFont="1" applyFill="1" applyAlignment="1">
      <alignment horizontal="left" vertical="top"/>
    </xf>
    <xf numFmtId="165" fontId="5" fillId="0" borderId="0" xfId="30" applyNumberFormat="1" applyFont="1" applyFill="1" applyAlignment="1">
      <alignment horizontal="left" vertical="top"/>
    </xf>
    <xf numFmtId="166" fontId="5" fillId="0" borderId="0" xfId="1" applyNumberFormat="1" applyFont="1" applyFill="1" applyBorder="1" applyAlignment="1">
      <alignment horizontal="right" vertical="center"/>
    </xf>
    <xf numFmtId="165" fontId="5" fillId="0" borderId="0" xfId="1" quotePrefix="1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5" fillId="0" borderId="2" xfId="1" applyNumberFormat="1" applyFont="1" applyFill="1" applyBorder="1" applyAlignment="1">
      <alignment horizontal="right" vertical="center"/>
    </xf>
    <xf numFmtId="167" fontId="6" fillId="0" borderId="0" xfId="1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center" vertical="center" wrapText="1"/>
    </xf>
    <xf numFmtId="166" fontId="5" fillId="0" borderId="0" xfId="1" quotePrefix="1" applyNumberFormat="1" applyFont="1" applyFill="1" applyBorder="1" applyAlignment="1">
      <alignment horizontal="right" vertical="center"/>
    </xf>
    <xf numFmtId="166" fontId="5" fillId="0" borderId="2" xfId="1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horizontal="right" vertical="center"/>
    </xf>
    <xf numFmtId="166" fontId="6" fillId="0" borderId="2" xfId="7" applyNumberFormat="1" applyFont="1" applyFill="1" applyBorder="1" applyAlignment="1">
      <alignment horizontal="right" vertical="center"/>
    </xf>
    <xf numFmtId="166" fontId="6" fillId="0" borderId="2" xfId="1" applyNumberFormat="1" applyFont="1" applyFill="1" applyBorder="1" applyAlignment="1">
      <alignment horizontal="right" vertical="center"/>
    </xf>
    <xf numFmtId="166" fontId="6" fillId="0" borderId="3" xfId="1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justify" vertical="center" wrapText="1"/>
    </xf>
    <xf numFmtId="166" fontId="6" fillId="0" borderId="0" xfId="1" applyNumberFormat="1" applyFont="1" applyFill="1" applyAlignment="1">
      <alignment vertical="center"/>
    </xf>
    <xf numFmtId="166" fontId="6" fillId="0" borderId="0" xfId="7" applyNumberFormat="1" applyFont="1" applyFill="1" applyAlignment="1">
      <alignment horizontal="right" vertical="center"/>
    </xf>
    <xf numFmtId="166" fontId="6" fillId="0" borderId="0" xfId="7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166" fontId="6" fillId="0" borderId="0" xfId="0" applyNumberFormat="1" applyFont="1" applyFill="1" applyBorder="1" applyAlignment="1">
      <alignment horizontal="right" vertical="center"/>
    </xf>
    <xf numFmtId="166" fontId="5" fillId="0" borderId="0" xfId="13" quotePrefix="1" applyNumberFormat="1" applyFont="1" applyFill="1" applyBorder="1" applyAlignment="1">
      <alignment horizontal="right" vertical="center"/>
    </xf>
    <xf numFmtId="0" fontId="5" fillId="0" borderId="0" xfId="29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166" fontId="6" fillId="0" borderId="2" xfId="7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166" fontId="5" fillId="0" borderId="0" xfId="7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166" fontId="6" fillId="0" borderId="3" xfId="7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0" fontId="6" fillId="0" borderId="0" xfId="23" applyNumberFormat="1" applyFont="1" applyFill="1" applyBorder="1" applyAlignment="1">
      <alignment horizontal="center" vertical="center"/>
    </xf>
    <xf numFmtId="166" fontId="6" fillId="0" borderId="2" xfId="7" applyNumberFormat="1" applyFont="1" applyFill="1" applyBorder="1" applyAlignment="1">
      <alignment horizontal="right" vertical="center" wrapText="1"/>
    </xf>
    <xf numFmtId="0" fontId="6" fillId="0" borderId="0" xfId="23" applyNumberFormat="1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166" fontId="6" fillId="0" borderId="0" xfId="0" applyNumberFormat="1" applyFont="1" applyFill="1" applyAlignment="1">
      <alignment horizontal="right" vertical="top"/>
    </xf>
    <xf numFmtId="166" fontId="6" fillId="0" borderId="0" xfId="2" applyNumberFormat="1" applyFont="1" applyFill="1" applyBorder="1" applyAlignment="1">
      <alignment horizontal="right" vertical="top"/>
    </xf>
    <xf numFmtId="166" fontId="6" fillId="0" borderId="2" xfId="2" applyNumberFormat="1" applyFont="1" applyFill="1" applyBorder="1" applyAlignment="1">
      <alignment horizontal="right" vertical="top"/>
    </xf>
    <xf numFmtId="167" fontId="6" fillId="0" borderId="0" xfId="2" applyNumberFormat="1" applyFont="1" applyFill="1" applyAlignment="1">
      <alignment horizontal="right" vertical="top"/>
    </xf>
    <xf numFmtId="166" fontId="6" fillId="0" borderId="0" xfId="0" applyNumberFormat="1" applyFont="1" applyFill="1" applyBorder="1" applyAlignment="1">
      <alignment horizontal="right" vertical="top"/>
    </xf>
    <xf numFmtId="167" fontId="6" fillId="0" borderId="0" xfId="2" applyNumberFormat="1" applyFont="1" applyFill="1" applyBorder="1" applyAlignment="1">
      <alignment horizontal="right" vertical="top"/>
    </xf>
    <xf numFmtId="166" fontId="6" fillId="0" borderId="2" xfId="0" applyNumberFormat="1" applyFont="1" applyFill="1" applyBorder="1" applyAlignment="1">
      <alignment horizontal="right" vertical="top"/>
    </xf>
    <xf numFmtId="167" fontId="6" fillId="0" borderId="2" xfId="2" applyNumberFormat="1" applyFont="1" applyFill="1" applyBorder="1" applyAlignment="1">
      <alignment horizontal="right" vertical="top"/>
    </xf>
    <xf numFmtId="166" fontId="6" fillId="0" borderId="2" xfId="0" applyNumberFormat="1" applyFont="1" applyFill="1" applyBorder="1" applyAlignment="1">
      <alignment vertical="top"/>
    </xf>
    <xf numFmtId="167" fontId="6" fillId="0" borderId="0" xfId="40" applyNumberFormat="1" applyFont="1" applyFill="1" applyAlignment="1">
      <alignment horizontal="right" vertical="top"/>
    </xf>
    <xf numFmtId="166" fontId="6" fillId="0" borderId="3" xfId="2" applyNumberFormat="1" applyFont="1" applyFill="1" applyBorder="1" applyAlignment="1">
      <alignment horizontal="right" vertical="top"/>
    </xf>
    <xf numFmtId="164" fontId="6" fillId="0" borderId="0" xfId="1" applyFont="1" applyFill="1" applyBorder="1" applyAlignment="1">
      <alignment horizontal="right" vertical="center"/>
    </xf>
    <xf numFmtId="168" fontId="6" fillId="0" borderId="0" xfId="0" applyNumberFormat="1" applyFont="1" applyFill="1" applyAlignment="1">
      <alignment vertical="center"/>
    </xf>
    <xf numFmtId="168" fontId="6" fillId="0" borderId="2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horizontal="right" vertical="top" wrapText="1"/>
    </xf>
    <xf numFmtId="168" fontId="5" fillId="0" borderId="0" xfId="0" applyNumberFormat="1" applyFont="1" applyFill="1" applyAlignment="1">
      <alignment horizontal="right" vertical="top" wrapText="1"/>
    </xf>
    <xf numFmtId="168" fontId="6" fillId="0" borderId="0" xfId="0" applyNumberFormat="1" applyFont="1" applyFill="1" applyAlignment="1">
      <alignment vertical="top"/>
    </xf>
    <xf numFmtId="168" fontId="6" fillId="0" borderId="0" xfId="2" applyNumberFormat="1" applyFont="1" applyFill="1" applyAlignment="1">
      <alignment horizontal="right" vertical="top"/>
    </xf>
    <xf numFmtId="168" fontId="6" fillId="0" borderId="0" xfId="2" applyNumberFormat="1" applyFont="1" applyFill="1" applyBorder="1" applyAlignment="1">
      <alignment horizontal="right" vertical="top"/>
    </xf>
    <xf numFmtId="168" fontId="6" fillId="0" borderId="0" xfId="0" applyNumberFormat="1" applyFont="1" applyFill="1" applyAlignment="1">
      <alignment horizontal="right" vertical="top"/>
    </xf>
    <xf numFmtId="168" fontId="6" fillId="0" borderId="0" xfId="2" applyNumberFormat="1" applyFont="1" applyFill="1" applyBorder="1" applyAlignment="1">
      <alignment horizontal="right" vertical="top" wrapText="1"/>
    </xf>
    <xf numFmtId="168" fontId="6" fillId="0" borderId="0" xfId="1" applyNumberFormat="1" applyFont="1" applyFill="1" applyBorder="1" applyAlignment="1">
      <alignment horizontal="right" vertical="center"/>
    </xf>
    <xf numFmtId="168" fontId="6" fillId="0" borderId="0" xfId="7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6" fillId="0" borderId="3" xfId="1" applyNumberFormat="1" applyFont="1" applyFill="1" applyBorder="1" applyAlignment="1">
      <alignment horizontal="right" vertical="center"/>
    </xf>
    <xf numFmtId="49" fontId="6" fillId="0" borderId="0" xfId="29" applyNumberFormat="1" applyFont="1" applyFill="1" applyAlignment="1">
      <alignment vertical="center"/>
    </xf>
    <xf numFmtId="167" fontId="6" fillId="0" borderId="0" xfId="2" applyNumberFormat="1" applyFont="1" applyFill="1" applyBorder="1" applyAlignment="1">
      <alignment horizontal="right" vertical="center"/>
    </xf>
    <xf numFmtId="167" fontId="6" fillId="0" borderId="0" xfId="1" applyNumberFormat="1" applyFont="1" applyFill="1" applyBorder="1" applyAlignment="1">
      <alignment horizontal="right" vertical="center" wrapText="1"/>
    </xf>
    <xf numFmtId="167" fontId="6" fillId="0" borderId="0" xfId="7" applyNumberFormat="1" applyFont="1" applyFill="1" applyBorder="1" applyAlignment="1">
      <alignment horizontal="right" vertical="center" wrapText="1"/>
    </xf>
    <xf numFmtId="167" fontId="6" fillId="0" borderId="2" xfId="1" applyNumberFormat="1" applyFont="1" applyFill="1" applyBorder="1" applyAlignment="1">
      <alignment horizontal="right" vertical="center" wrapText="1"/>
    </xf>
    <xf numFmtId="167" fontId="6" fillId="0" borderId="2" xfId="2" applyNumberFormat="1" applyFont="1" applyFill="1" applyBorder="1" applyAlignment="1">
      <alignment horizontal="right" vertical="center"/>
    </xf>
    <xf numFmtId="167" fontId="6" fillId="0" borderId="0" xfId="6" applyNumberFormat="1" applyFont="1" applyFill="1" applyAlignment="1">
      <alignment horizontal="right" vertical="center"/>
    </xf>
    <xf numFmtId="167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vertical="top"/>
    </xf>
    <xf numFmtId="167" fontId="6" fillId="0" borderId="0" xfId="2" applyNumberFormat="1" applyFont="1" applyFill="1" applyBorder="1" applyAlignment="1">
      <alignment horizontal="right" vertical="top" wrapText="1"/>
    </xf>
    <xf numFmtId="166" fontId="5" fillId="0" borderId="0" xfId="1" applyNumberFormat="1" applyFont="1" applyFill="1" applyBorder="1" applyAlignment="1">
      <alignment horizontal="center" vertical="center"/>
    </xf>
    <xf numFmtId="166" fontId="6" fillId="0" borderId="0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Border="1" applyAlignment="1">
      <alignment horizontal="center" vertical="center"/>
    </xf>
    <xf numFmtId="49" fontId="6" fillId="0" borderId="0" xfId="40" applyNumberFormat="1" applyFont="1" applyFill="1" applyBorder="1" applyAlignment="1">
      <alignment horizontal="center" vertical="top"/>
    </xf>
    <xf numFmtId="165" fontId="6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left" vertical="center"/>
    </xf>
    <xf numFmtId="165" fontId="5" fillId="0" borderId="2" xfId="0" applyNumberFormat="1" applyFont="1" applyFill="1" applyBorder="1" applyAlignment="1">
      <alignment horizontal="left" vertical="center"/>
    </xf>
    <xf numFmtId="165" fontId="6" fillId="0" borderId="2" xfId="0" applyNumberFormat="1" applyFont="1" applyFill="1" applyBorder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right" vertical="center"/>
    </xf>
    <xf numFmtId="168" fontId="5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  <xf numFmtId="166" fontId="6" fillId="0" borderId="0" xfId="14" applyNumberFormat="1" applyFont="1" applyFill="1" applyBorder="1" applyAlignment="1">
      <alignment horizontal="center" vertical="center"/>
    </xf>
    <xf numFmtId="166" fontId="6" fillId="0" borderId="2" xfId="14" applyNumberFormat="1" applyFont="1" applyFill="1" applyBorder="1" applyAlignment="1">
      <alignment horizontal="right" vertical="center"/>
    </xf>
    <xf numFmtId="166" fontId="6" fillId="0" borderId="0" xfId="14" applyNumberFormat="1" applyFont="1" applyFill="1" applyBorder="1" applyAlignment="1">
      <alignment horizontal="right" vertical="center"/>
    </xf>
    <xf numFmtId="165" fontId="6" fillId="0" borderId="2" xfId="14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6" fillId="0" borderId="0" xfId="43" applyFont="1" applyFill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 wrapText="1"/>
    </xf>
    <xf numFmtId="166" fontId="6" fillId="0" borderId="0" xfId="7" applyNumberFormat="1" applyFont="1" applyFill="1" applyBorder="1" applyAlignment="1">
      <alignment horizontal="center" vertical="center"/>
    </xf>
    <xf numFmtId="0" fontId="6" fillId="0" borderId="0" xfId="43" applyFont="1" applyFill="1" applyAlignment="1">
      <alignment vertical="center"/>
    </xf>
    <xf numFmtId="166" fontId="6" fillId="0" borderId="0" xfId="0" applyNumberFormat="1" applyFont="1" applyFill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166" fontId="5" fillId="0" borderId="0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166" fontId="6" fillId="0" borderId="0" xfId="1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justify" vertical="center"/>
    </xf>
    <xf numFmtId="167" fontId="6" fillId="0" borderId="0" xfId="7" applyNumberFormat="1" applyFont="1" applyFill="1" applyAlignment="1">
      <alignment horizontal="right" vertical="center" wrapText="1"/>
    </xf>
    <xf numFmtId="167" fontId="6" fillId="0" borderId="0" xfId="1" applyNumberFormat="1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167" fontId="6" fillId="0" borderId="0" xfId="1" applyNumberFormat="1" applyFont="1" applyFill="1" applyAlignment="1">
      <alignment horizontal="justify" vertical="center" wrapText="1"/>
    </xf>
    <xf numFmtId="167" fontId="6" fillId="0" borderId="3" xfId="1" applyNumberFormat="1" applyFont="1" applyFill="1" applyBorder="1" applyAlignment="1">
      <alignment horizontal="right" vertical="center" wrapText="1"/>
    </xf>
    <xf numFmtId="166" fontId="6" fillId="0" borderId="0" xfId="1" applyNumberFormat="1" applyFont="1" applyFill="1" applyBorder="1" applyAlignment="1">
      <alignment horizontal="right" vertical="center" wrapText="1"/>
    </xf>
    <xf numFmtId="166" fontId="6" fillId="0" borderId="0" xfId="7" applyNumberFormat="1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0" fontId="6" fillId="0" borderId="0" xfId="23" applyNumberFormat="1" applyFont="1" applyFill="1" applyBorder="1" applyAlignment="1">
      <alignment vertical="center"/>
    </xf>
    <xf numFmtId="166" fontId="6" fillId="0" borderId="0" xfId="7" applyNumberFormat="1" applyFont="1" applyFill="1" applyBorder="1" applyAlignment="1">
      <alignment horizontal="right" vertical="center" wrapText="1"/>
    </xf>
    <xf numFmtId="166" fontId="6" fillId="0" borderId="2" xfId="1" applyNumberFormat="1" applyFont="1" applyFill="1" applyBorder="1" applyAlignment="1">
      <alignment horizontal="right" vertical="center" wrapText="1"/>
    </xf>
    <xf numFmtId="0" fontId="5" fillId="0" borderId="0" xfId="23" applyNumberFormat="1" applyFont="1" applyFill="1" applyBorder="1" applyAlignment="1">
      <alignment horizontal="center" vertical="center"/>
    </xf>
    <xf numFmtId="0" fontId="7" fillId="0" borderId="0" xfId="23" applyNumberFormat="1" applyFont="1" applyFill="1" applyAlignment="1">
      <alignment horizontal="center" vertical="center"/>
    </xf>
    <xf numFmtId="166" fontId="6" fillId="0" borderId="0" xfId="23" applyNumberFormat="1" applyFont="1" applyFill="1" applyAlignment="1">
      <alignment vertical="center"/>
    </xf>
    <xf numFmtId="166" fontId="6" fillId="0" borderId="3" xfId="1" applyNumberFormat="1" applyFont="1" applyFill="1" applyBorder="1" applyAlignment="1">
      <alignment horizontal="right" vertical="center" wrapText="1"/>
    </xf>
    <xf numFmtId="164" fontId="6" fillId="0" borderId="0" xfId="1" applyFont="1" applyFill="1" applyBorder="1" applyAlignment="1">
      <alignment horizontal="right" vertical="center" wrapText="1"/>
    </xf>
    <xf numFmtId="0" fontId="6" fillId="0" borderId="0" xfId="29" applyFont="1" applyFill="1" applyAlignment="1">
      <alignment horizontal="center" vertical="center"/>
    </xf>
    <xf numFmtId="0" fontId="6" fillId="0" borderId="0" xfId="29" applyFont="1" applyFill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6" fillId="0" borderId="0" xfId="29" applyFont="1" applyFill="1" applyAlignment="1">
      <alignment horizontal="center" vertical="center"/>
    </xf>
    <xf numFmtId="0" fontId="6" fillId="0" borderId="0" xfId="29" applyFont="1" applyFill="1" applyAlignment="1">
      <alignment horizontal="center" vertical="center"/>
    </xf>
    <xf numFmtId="0" fontId="6" fillId="0" borderId="0" xfId="29" applyFont="1" applyFill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2" xfId="7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center"/>
    </xf>
  </cellXfs>
  <cellStyles count="45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3" xfId="5" xr:uid="{00000000-0005-0000-0000-000004000000}"/>
    <cellStyle name="Comma 2 4" xfId="6" xr:uid="{00000000-0005-0000-0000-000005000000}"/>
    <cellStyle name="Comma 3" xfId="7" xr:uid="{00000000-0005-0000-0000-000006000000}"/>
    <cellStyle name="Comma 3 2" xfId="8" xr:uid="{00000000-0005-0000-0000-000007000000}"/>
    <cellStyle name="Comma 3 3" xfId="9" xr:uid="{00000000-0005-0000-0000-000008000000}"/>
    <cellStyle name="Comma 4" xfId="10" xr:uid="{00000000-0005-0000-0000-000009000000}"/>
    <cellStyle name="Comma 4 13" xfId="44" xr:uid="{00000000-0005-0000-0000-00000A000000}"/>
    <cellStyle name="Comma 5" xfId="11" xr:uid="{00000000-0005-0000-0000-00000B000000}"/>
    <cellStyle name="Comma 7" xfId="12" xr:uid="{00000000-0005-0000-0000-00000C000000}"/>
    <cellStyle name="Comma_Major Q2'06" xfId="13" xr:uid="{00000000-0005-0000-0000-00000D000000}"/>
    <cellStyle name="Comma_RGR Q2'03 - Eng" xfId="14" xr:uid="{00000000-0005-0000-0000-00000E000000}"/>
    <cellStyle name="Currency 2" xfId="15" xr:uid="{00000000-0005-0000-0000-00000F000000}"/>
    <cellStyle name="Followed Hyperlink 2" xfId="16" xr:uid="{00000000-0005-0000-0000-000010000000}"/>
    <cellStyle name="Hyperlink 2" xfId="17" xr:uid="{00000000-0005-0000-0000-000011000000}"/>
    <cellStyle name="Normal" xfId="0" builtinId="0"/>
    <cellStyle name="Normal 141" xfId="18" xr:uid="{00000000-0005-0000-0000-000013000000}"/>
    <cellStyle name="Normal 142" xfId="19" xr:uid="{00000000-0005-0000-0000-000014000000}"/>
    <cellStyle name="Normal 153" xfId="20" xr:uid="{00000000-0005-0000-0000-000015000000}"/>
    <cellStyle name="Normal 154" xfId="21" xr:uid="{00000000-0005-0000-0000-000016000000}"/>
    <cellStyle name="Normal 155" xfId="22" xr:uid="{00000000-0005-0000-0000-000017000000}"/>
    <cellStyle name="Normal 2" xfId="23" xr:uid="{00000000-0005-0000-0000-000018000000}"/>
    <cellStyle name="Normal 2 14" xfId="24" xr:uid="{00000000-0005-0000-0000-000019000000}"/>
    <cellStyle name="Normal 2 2" xfId="25" xr:uid="{00000000-0005-0000-0000-00001A000000}"/>
    <cellStyle name="Normal 2 3" xfId="26" xr:uid="{00000000-0005-0000-0000-00001B000000}"/>
    <cellStyle name="Normal 2 3 2" xfId="27" xr:uid="{00000000-0005-0000-0000-00001C000000}"/>
    <cellStyle name="Normal 2 4" xfId="28" xr:uid="{00000000-0005-0000-0000-00001D000000}"/>
    <cellStyle name="Normal 3" xfId="29" xr:uid="{00000000-0005-0000-0000-00001E000000}"/>
    <cellStyle name="Normal 3 2" xfId="30" xr:uid="{00000000-0005-0000-0000-00001F000000}"/>
    <cellStyle name="Normal 3 2 2" xfId="31" xr:uid="{00000000-0005-0000-0000-000020000000}"/>
    <cellStyle name="Normal 3 2 3" xfId="32" xr:uid="{00000000-0005-0000-0000-000021000000}"/>
    <cellStyle name="Normal 3 3" xfId="33" xr:uid="{00000000-0005-0000-0000-000022000000}"/>
    <cellStyle name="Normal 3 4" xfId="34" xr:uid="{00000000-0005-0000-0000-000023000000}"/>
    <cellStyle name="Normal 3 7" xfId="35" xr:uid="{00000000-0005-0000-0000-000024000000}"/>
    <cellStyle name="Normal 4" xfId="36" xr:uid="{00000000-0005-0000-0000-000025000000}"/>
    <cellStyle name="Normal 5" xfId="37" xr:uid="{00000000-0005-0000-0000-000026000000}"/>
    <cellStyle name="Normal 7" xfId="38" xr:uid="{00000000-0005-0000-0000-000027000000}"/>
    <cellStyle name="Normal 8" xfId="39" xr:uid="{00000000-0005-0000-0000-000028000000}"/>
    <cellStyle name="Normal_Major Q2'06" xfId="40" xr:uid="{00000000-0005-0000-0000-000029000000}"/>
    <cellStyle name="Normal_Toacs 2546" xfId="41" xr:uid="{00000000-0005-0000-0000-00002A000000}"/>
    <cellStyle name="Percent 2" xfId="42" xr:uid="{00000000-0005-0000-0000-00002B000000}"/>
    <cellStyle name="ปกติ_MS-q103" xfId="43" xr:uid="{00000000-0005-0000-0000-00002C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6"/>
  <sheetViews>
    <sheetView zoomScaleNormal="100" zoomScaleSheetLayoutView="115" workbookViewId="0"/>
  </sheetViews>
  <sheetFormatPr defaultColWidth="9.140625" defaultRowHeight="20.45" customHeight="1"/>
  <cols>
    <col min="1" max="2" width="1.85546875" style="6" customWidth="1"/>
    <col min="3" max="3" width="33.42578125" style="6" customWidth="1"/>
    <col min="4" max="4" width="8.42578125" style="6" customWidth="1"/>
    <col min="5" max="5" width="0.5703125" style="6" customWidth="1"/>
    <col min="6" max="6" width="11.7109375" style="16" customWidth="1"/>
    <col min="7" max="7" width="0.5703125" style="16" customWidth="1"/>
    <col min="8" max="8" width="11.7109375" style="16" customWidth="1"/>
    <col min="9" max="9" width="0.5703125" style="16" customWidth="1"/>
    <col min="10" max="10" width="11.7109375" style="16" customWidth="1"/>
    <col min="11" max="11" width="0.5703125" style="16" customWidth="1"/>
    <col min="12" max="12" width="11.7109375" style="16" customWidth="1"/>
    <col min="13" max="16384" width="9.140625" style="6"/>
  </cols>
  <sheetData>
    <row r="1" spans="1:12" ht="20.45" customHeight="1">
      <c r="A1" s="14" t="s">
        <v>58</v>
      </c>
      <c r="B1" s="14"/>
      <c r="C1" s="14"/>
    </row>
    <row r="2" spans="1:12" ht="20.45" customHeight="1">
      <c r="A2" s="14" t="s">
        <v>10</v>
      </c>
      <c r="B2" s="14"/>
      <c r="C2" s="14"/>
    </row>
    <row r="3" spans="1:12" ht="20.45" customHeight="1">
      <c r="A3" s="18" t="s">
        <v>160</v>
      </c>
      <c r="B3" s="18"/>
      <c r="C3" s="18"/>
      <c r="D3" s="19"/>
      <c r="E3" s="19"/>
      <c r="F3" s="21"/>
      <c r="G3" s="21"/>
      <c r="H3" s="21"/>
      <c r="I3" s="21"/>
      <c r="J3" s="21"/>
      <c r="K3" s="21"/>
      <c r="L3" s="21"/>
    </row>
    <row r="4" spans="1:12" ht="20.45" customHeight="1">
      <c r="A4" s="22"/>
      <c r="B4" s="22"/>
      <c r="C4" s="22"/>
      <c r="D4" s="23"/>
      <c r="E4" s="23"/>
      <c r="F4" s="25"/>
      <c r="G4" s="25"/>
      <c r="H4" s="25"/>
      <c r="I4" s="25"/>
      <c r="J4" s="25"/>
      <c r="K4" s="25"/>
      <c r="L4" s="25"/>
    </row>
    <row r="5" spans="1:12" ht="20.45" customHeight="1">
      <c r="A5" s="14"/>
      <c r="B5" s="14"/>
      <c r="C5" s="86"/>
      <c r="D5" s="171"/>
      <c r="E5" s="171"/>
      <c r="F5" s="199" t="s">
        <v>74</v>
      </c>
      <c r="G5" s="199"/>
      <c r="H5" s="199"/>
      <c r="I5" s="172"/>
      <c r="J5" s="199" t="s">
        <v>86</v>
      </c>
      <c r="K5" s="199"/>
      <c r="L5" s="199"/>
    </row>
    <row r="6" spans="1:12" ht="20.45" customHeight="1">
      <c r="A6" s="14"/>
      <c r="B6" s="14"/>
      <c r="C6" s="83"/>
      <c r="E6" s="83"/>
      <c r="F6" s="84" t="s">
        <v>161</v>
      </c>
      <c r="G6" s="84"/>
      <c r="H6" s="84" t="s">
        <v>138</v>
      </c>
      <c r="I6" s="84"/>
      <c r="J6" s="84" t="s">
        <v>161</v>
      </c>
      <c r="K6" s="84"/>
      <c r="L6" s="84" t="s">
        <v>138</v>
      </c>
    </row>
    <row r="7" spans="1:12" ht="20.45" customHeight="1">
      <c r="A7" s="14"/>
      <c r="B7" s="14"/>
      <c r="C7" s="83"/>
      <c r="D7" s="173" t="s">
        <v>0</v>
      </c>
      <c r="E7" s="83"/>
      <c r="F7" s="170" t="s">
        <v>55</v>
      </c>
      <c r="G7" s="85"/>
      <c r="H7" s="170" t="s">
        <v>55</v>
      </c>
      <c r="I7" s="85"/>
      <c r="J7" s="170" t="s">
        <v>55</v>
      </c>
      <c r="K7" s="85"/>
      <c r="L7" s="170" t="s">
        <v>55</v>
      </c>
    </row>
    <row r="8" spans="1:12" ht="8.25" customHeight="1">
      <c r="A8" s="14"/>
      <c r="B8" s="14"/>
      <c r="C8" s="86"/>
      <c r="D8" s="171"/>
      <c r="E8" s="171"/>
      <c r="F8" s="174"/>
      <c r="G8" s="174"/>
      <c r="H8" s="174"/>
      <c r="I8" s="174"/>
      <c r="J8" s="174"/>
      <c r="K8" s="174"/>
      <c r="L8" s="174"/>
    </row>
    <row r="9" spans="1:12" ht="20.45" customHeight="1">
      <c r="A9" s="14" t="s">
        <v>1</v>
      </c>
      <c r="B9" s="14"/>
      <c r="C9" s="86"/>
      <c r="D9" s="171"/>
      <c r="E9" s="171"/>
      <c r="F9" s="174"/>
      <c r="G9" s="174"/>
      <c r="H9" s="174"/>
      <c r="I9" s="174"/>
      <c r="J9" s="174"/>
      <c r="K9" s="174"/>
      <c r="L9" s="174"/>
    </row>
    <row r="10" spans="1:12" ht="8.25" customHeight="1">
      <c r="A10" s="14"/>
      <c r="B10" s="14"/>
      <c r="C10" s="86"/>
      <c r="D10" s="171"/>
      <c r="E10" s="171"/>
      <c r="F10" s="174"/>
      <c r="G10" s="174"/>
      <c r="H10" s="174"/>
      <c r="I10" s="174"/>
      <c r="J10" s="174"/>
      <c r="K10" s="174"/>
      <c r="L10" s="174"/>
    </row>
    <row r="11" spans="1:12" ht="20.45" customHeight="1">
      <c r="A11" s="14" t="s">
        <v>2</v>
      </c>
      <c r="B11" s="14"/>
      <c r="C11" s="175"/>
      <c r="D11" s="171"/>
      <c r="E11" s="171"/>
      <c r="F11" s="174"/>
      <c r="G11" s="174"/>
      <c r="H11" s="174"/>
      <c r="I11" s="174"/>
      <c r="J11" s="174"/>
      <c r="K11" s="174"/>
      <c r="L11" s="174"/>
    </row>
    <row r="12" spans="1:12" ht="8.25" customHeight="1">
      <c r="A12" s="14"/>
      <c r="B12" s="14"/>
      <c r="C12" s="86"/>
      <c r="D12" s="171"/>
      <c r="E12" s="171"/>
      <c r="F12" s="174"/>
      <c r="G12" s="174"/>
      <c r="H12" s="174"/>
      <c r="I12" s="174"/>
      <c r="J12" s="174"/>
      <c r="K12" s="174"/>
      <c r="L12" s="174"/>
    </row>
    <row r="13" spans="1:12" ht="20.45" customHeight="1">
      <c r="A13" s="6" t="s">
        <v>3</v>
      </c>
      <c r="C13" s="7"/>
      <c r="D13" s="2">
        <v>11</v>
      </c>
      <c r="E13" s="2"/>
      <c r="F13" s="176">
        <v>68087119</v>
      </c>
      <c r="G13" s="134"/>
      <c r="H13" s="176">
        <v>22402099</v>
      </c>
      <c r="I13" s="176"/>
      <c r="J13" s="176">
        <v>17588867</v>
      </c>
      <c r="K13" s="134"/>
      <c r="L13" s="176">
        <v>13090360</v>
      </c>
    </row>
    <row r="14" spans="1:12" ht="18" customHeight="1">
      <c r="A14" s="6" t="s">
        <v>137</v>
      </c>
      <c r="C14" s="7"/>
      <c r="D14" s="2">
        <v>12</v>
      </c>
      <c r="E14" s="2"/>
      <c r="F14" s="176">
        <v>77153253</v>
      </c>
      <c r="G14" s="134"/>
      <c r="H14" s="176">
        <v>67583716</v>
      </c>
      <c r="I14" s="176"/>
      <c r="J14" s="176">
        <v>4115955</v>
      </c>
      <c r="K14" s="134"/>
      <c r="L14" s="176">
        <v>10928841</v>
      </c>
    </row>
    <row r="15" spans="1:12" ht="20.45" customHeight="1">
      <c r="A15" s="6" t="s">
        <v>153</v>
      </c>
      <c r="C15" s="7"/>
      <c r="D15" s="2">
        <v>35.4</v>
      </c>
      <c r="E15" s="2"/>
      <c r="F15" s="176">
        <v>0</v>
      </c>
      <c r="G15" s="134"/>
      <c r="H15" s="176">
        <v>0</v>
      </c>
      <c r="I15" s="176"/>
      <c r="J15" s="176">
        <v>415705950</v>
      </c>
      <c r="K15" s="134"/>
      <c r="L15" s="176">
        <v>450205950</v>
      </c>
    </row>
    <row r="16" spans="1:12" ht="20.45" customHeight="1">
      <c r="A16" s="6" t="s">
        <v>94</v>
      </c>
      <c r="C16" s="7"/>
      <c r="D16" s="2">
        <v>14</v>
      </c>
      <c r="E16" s="2"/>
      <c r="F16" s="134">
        <v>10980560</v>
      </c>
      <c r="G16" s="134"/>
      <c r="H16" s="134">
        <v>13302689</v>
      </c>
      <c r="I16" s="134"/>
      <c r="J16" s="134">
        <v>1122466</v>
      </c>
      <c r="K16" s="134"/>
      <c r="L16" s="134">
        <v>2110560</v>
      </c>
    </row>
    <row r="17" spans="1:12" ht="20.45" customHeight="1">
      <c r="A17" s="6" t="s">
        <v>63</v>
      </c>
      <c r="C17" s="7"/>
      <c r="D17" s="2"/>
      <c r="E17" s="2"/>
      <c r="F17" s="176">
        <v>0</v>
      </c>
      <c r="G17" s="134"/>
      <c r="H17" s="176">
        <v>1424920</v>
      </c>
      <c r="I17" s="176"/>
      <c r="J17" s="176">
        <v>0</v>
      </c>
      <c r="K17" s="134"/>
      <c r="L17" s="176">
        <v>0</v>
      </c>
    </row>
    <row r="18" spans="1:12" ht="20.25" customHeight="1">
      <c r="A18" s="3" t="s">
        <v>112</v>
      </c>
      <c r="B18" s="3"/>
      <c r="C18" s="4"/>
      <c r="D18" s="2"/>
      <c r="E18" s="2"/>
      <c r="F18" s="176">
        <v>20190820</v>
      </c>
      <c r="G18" s="134"/>
      <c r="H18" s="176">
        <v>22474984</v>
      </c>
      <c r="I18" s="176"/>
      <c r="J18" s="176">
        <v>4504531</v>
      </c>
      <c r="K18" s="134"/>
      <c r="L18" s="176">
        <v>4904364</v>
      </c>
    </row>
    <row r="19" spans="1:12" s="23" customFormat="1" ht="20.45" customHeight="1">
      <c r="A19" s="23" t="s">
        <v>4</v>
      </c>
      <c r="C19" s="178"/>
      <c r="D19" s="179"/>
      <c r="E19" s="179"/>
      <c r="F19" s="138">
        <v>446654</v>
      </c>
      <c r="G19" s="134"/>
      <c r="H19" s="138">
        <v>301062</v>
      </c>
      <c r="I19" s="134"/>
      <c r="J19" s="138">
        <v>2075</v>
      </c>
      <c r="K19" s="134"/>
      <c r="L19" s="138">
        <v>163399</v>
      </c>
    </row>
    <row r="20" spans="1:12" ht="8.25" customHeight="1">
      <c r="A20" s="14"/>
      <c r="B20" s="14"/>
      <c r="C20" s="86"/>
      <c r="D20" s="171"/>
      <c r="E20" s="171"/>
      <c r="F20" s="177"/>
      <c r="G20" s="177"/>
      <c r="H20" s="177"/>
      <c r="I20" s="177"/>
      <c r="J20" s="177"/>
      <c r="K20" s="177"/>
      <c r="L20" s="177"/>
    </row>
    <row r="21" spans="1:12" ht="20.45" customHeight="1">
      <c r="A21" s="14" t="s">
        <v>5</v>
      </c>
      <c r="B21" s="14"/>
      <c r="C21" s="86"/>
      <c r="D21" s="2"/>
      <c r="E21" s="2"/>
      <c r="F21" s="137">
        <f>SUM(F13:F19)</f>
        <v>176858406</v>
      </c>
      <c r="G21" s="177"/>
      <c r="H21" s="137">
        <f>SUM(H13:H19)</f>
        <v>127489470</v>
      </c>
      <c r="I21" s="177"/>
      <c r="J21" s="137">
        <f>SUM(J13:J19)</f>
        <v>443039844</v>
      </c>
      <c r="K21" s="177"/>
      <c r="L21" s="137">
        <f>SUM(L13:L19)</f>
        <v>481403474</v>
      </c>
    </row>
    <row r="22" spans="1:12" ht="20.45" customHeight="1">
      <c r="C22" s="7"/>
      <c r="D22" s="7"/>
      <c r="E22" s="7"/>
      <c r="F22" s="180"/>
      <c r="G22" s="180"/>
      <c r="H22" s="180"/>
      <c r="I22" s="180"/>
      <c r="J22" s="180"/>
      <c r="K22" s="180"/>
      <c r="L22" s="180"/>
    </row>
    <row r="23" spans="1:12" ht="20.45" customHeight="1">
      <c r="A23" s="14" t="s">
        <v>6</v>
      </c>
      <c r="B23" s="14"/>
      <c r="C23" s="86"/>
      <c r="D23" s="171"/>
      <c r="E23" s="171"/>
      <c r="F23" s="177"/>
      <c r="G23" s="177"/>
      <c r="H23" s="177"/>
      <c r="I23" s="177"/>
      <c r="J23" s="177"/>
      <c r="K23" s="177"/>
      <c r="L23" s="177"/>
    </row>
    <row r="24" spans="1:12" ht="8.25" customHeight="1">
      <c r="A24" s="14"/>
      <c r="B24" s="14"/>
      <c r="C24" s="86"/>
      <c r="D24" s="171"/>
      <c r="E24" s="171"/>
      <c r="F24" s="177"/>
      <c r="G24" s="177"/>
      <c r="H24" s="177"/>
      <c r="I24" s="177"/>
      <c r="J24" s="177"/>
      <c r="K24" s="177"/>
      <c r="L24" s="177"/>
    </row>
    <row r="25" spans="1:12" ht="20.45" customHeight="1">
      <c r="A25" s="6" t="s">
        <v>80</v>
      </c>
      <c r="C25" s="7"/>
      <c r="D25" s="2">
        <v>15</v>
      </c>
      <c r="E25" s="2"/>
      <c r="F25" s="134">
        <v>0</v>
      </c>
      <c r="G25" s="134"/>
      <c r="H25" s="134">
        <v>0</v>
      </c>
      <c r="I25" s="134"/>
      <c r="J25" s="176">
        <v>955500000</v>
      </c>
      <c r="K25" s="134"/>
      <c r="L25" s="176">
        <v>956043532</v>
      </c>
    </row>
    <row r="26" spans="1:12" ht="20.45" customHeight="1">
      <c r="A26" s="6" t="s">
        <v>151</v>
      </c>
      <c r="C26" s="7"/>
      <c r="D26" s="2">
        <v>16</v>
      </c>
      <c r="E26" s="2"/>
      <c r="F26" s="134">
        <v>0</v>
      </c>
      <c r="G26" s="134"/>
      <c r="H26" s="134">
        <v>0</v>
      </c>
      <c r="I26" s="134"/>
      <c r="J26" s="176">
        <v>0</v>
      </c>
      <c r="K26" s="134"/>
      <c r="L26" s="176">
        <v>0</v>
      </c>
    </row>
    <row r="27" spans="1:12" ht="20.45" customHeight="1">
      <c r="A27" s="6" t="s">
        <v>152</v>
      </c>
      <c r="C27" s="7"/>
      <c r="D27" s="2">
        <v>17</v>
      </c>
      <c r="E27" s="2"/>
      <c r="F27" s="134">
        <v>0</v>
      </c>
      <c r="G27" s="134"/>
      <c r="H27" s="134">
        <v>0</v>
      </c>
      <c r="I27" s="134"/>
      <c r="J27" s="176">
        <v>0</v>
      </c>
      <c r="K27" s="134"/>
      <c r="L27" s="176">
        <v>0</v>
      </c>
    </row>
    <row r="28" spans="1:12" ht="20.45" customHeight="1">
      <c r="A28" s="6" t="s">
        <v>81</v>
      </c>
      <c r="C28" s="7"/>
      <c r="D28" s="2">
        <v>18</v>
      </c>
      <c r="E28" s="2"/>
      <c r="F28" s="136">
        <v>1184620120</v>
      </c>
      <c r="G28" s="134"/>
      <c r="H28" s="136">
        <v>1213679238</v>
      </c>
      <c r="I28" s="134"/>
      <c r="J28" s="134">
        <v>17010682</v>
      </c>
      <c r="K28" s="134"/>
      <c r="L28" s="134">
        <v>20048658</v>
      </c>
    </row>
    <row r="29" spans="1:12" ht="20.45" customHeight="1">
      <c r="A29" s="6" t="s">
        <v>53</v>
      </c>
      <c r="C29" s="7"/>
      <c r="D29" s="2">
        <v>19</v>
      </c>
      <c r="E29" s="2"/>
      <c r="F29" s="134">
        <v>204628452</v>
      </c>
      <c r="G29" s="136"/>
      <c r="H29" s="134">
        <v>227120878</v>
      </c>
      <c r="I29" s="136"/>
      <c r="J29" s="134">
        <v>0</v>
      </c>
      <c r="K29" s="134"/>
      <c r="L29" s="134">
        <v>0</v>
      </c>
    </row>
    <row r="30" spans="1:12" ht="20.45" customHeight="1">
      <c r="A30" s="6" t="s">
        <v>154</v>
      </c>
      <c r="C30" s="7"/>
      <c r="D30" s="2">
        <v>20</v>
      </c>
      <c r="E30" s="2"/>
      <c r="F30" s="134">
        <v>11307919</v>
      </c>
      <c r="G30" s="136"/>
      <c r="H30" s="134">
        <v>14664435</v>
      </c>
      <c r="I30" s="136"/>
      <c r="J30" s="134">
        <v>6822256</v>
      </c>
      <c r="K30" s="134"/>
      <c r="L30" s="134">
        <v>7338665</v>
      </c>
    </row>
    <row r="31" spans="1:12" ht="20.45" customHeight="1">
      <c r="A31" s="6" t="s">
        <v>62</v>
      </c>
      <c r="C31" s="7"/>
      <c r="D31" s="2">
        <v>21</v>
      </c>
      <c r="E31" s="2"/>
      <c r="F31" s="136">
        <v>1562949</v>
      </c>
      <c r="G31" s="136"/>
      <c r="H31" s="136">
        <v>2299991</v>
      </c>
      <c r="I31" s="136"/>
      <c r="J31" s="136">
        <v>97189</v>
      </c>
      <c r="K31" s="136"/>
      <c r="L31" s="136">
        <v>133282</v>
      </c>
    </row>
    <row r="32" spans="1:12" ht="20.45" customHeight="1">
      <c r="A32" s="6" t="s">
        <v>95</v>
      </c>
      <c r="C32" s="7"/>
      <c r="D32" s="2">
        <v>22</v>
      </c>
      <c r="E32" s="2"/>
      <c r="F32" s="134">
        <v>32186709</v>
      </c>
      <c r="G32" s="134"/>
      <c r="H32" s="134">
        <v>33992858</v>
      </c>
      <c r="I32" s="134"/>
      <c r="J32" s="136">
        <v>1052593</v>
      </c>
      <c r="K32" s="134"/>
      <c r="L32" s="136">
        <v>1406955</v>
      </c>
    </row>
    <row r="33" spans="1:12" ht="20.45" customHeight="1">
      <c r="A33" s="6" t="s">
        <v>7</v>
      </c>
      <c r="C33" s="7"/>
      <c r="E33" s="2"/>
      <c r="F33" s="138">
        <v>1323804</v>
      </c>
      <c r="G33" s="134"/>
      <c r="H33" s="138">
        <v>1441495</v>
      </c>
      <c r="I33" s="134"/>
      <c r="J33" s="138">
        <v>245420</v>
      </c>
      <c r="K33" s="134"/>
      <c r="L33" s="138">
        <v>245420</v>
      </c>
    </row>
    <row r="34" spans="1:12" ht="8.25" customHeight="1">
      <c r="A34" s="14"/>
      <c r="B34" s="14"/>
      <c r="C34" s="86"/>
      <c r="D34" s="171"/>
      <c r="E34" s="171"/>
      <c r="F34" s="177"/>
      <c r="G34" s="177"/>
      <c r="H34" s="177"/>
      <c r="I34" s="177"/>
      <c r="J34" s="177"/>
      <c r="K34" s="177"/>
      <c r="L34" s="177"/>
    </row>
    <row r="35" spans="1:12" ht="20.45" customHeight="1">
      <c r="A35" s="14" t="s">
        <v>8</v>
      </c>
      <c r="B35" s="14"/>
      <c r="C35" s="86"/>
      <c r="D35" s="2"/>
      <c r="E35" s="2"/>
      <c r="F35" s="137">
        <f>SUM(F25:F33)</f>
        <v>1435629953</v>
      </c>
      <c r="G35" s="135"/>
      <c r="H35" s="137">
        <f>SUM(H25:H33)</f>
        <v>1493198895</v>
      </c>
      <c r="I35" s="135"/>
      <c r="J35" s="137">
        <f>SUM(J25:J33)</f>
        <v>980728140</v>
      </c>
      <c r="K35" s="135"/>
      <c r="L35" s="137">
        <f>SUM(L25:L33)</f>
        <v>985216512</v>
      </c>
    </row>
    <row r="36" spans="1:12" ht="8.25" customHeight="1">
      <c r="A36" s="14"/>
      <c r="B36" s="14"/>
      <c r="C36" s="86"/>
      <c r="D36" s="171"/>
      <c r="E36" s="171"/>
      <c r="F36" s="135"/>
      <c r="G36" s="135"/>
      <c r="H36" s="135"/>
      <c r="I36" s="135"/>
      <c r="J36" s="135"/>
      <c r="K36" s="135"/>
      <c r="L36" s="135"/>
    </row>
    <row r="37" spans="1:12" ht="20.45" customHeight="1" thickBot="1">
      <c r="A37" s="14" t="s">
        <v>9</v>
      </c>
      <c r="B37" s="14"/>
      <c r="C37" s="86"/>
      <c r="D37" s="171"/>
      <c r="E37" s="171"/>
      <c r="F37" s="181">
        <f>SUM(F21+F35)</f>
        <v>1612488359</v>
      </c>
      <c r="G37" s="177"/>
      <c r="H37" s="181">
        <f>SUM(H21+H35)</f>
        <v>1620688365</v>
      </c>
      <c r="I37" s="177"/>
      <c r="J37" s="181">
        <f>SUM(J21+J35)</f>
        <v>1423767984</v>
      </c>
      <c r="K37" s="177"/>
      <c r="L37" s="181">
        <f>SUM(L21+L35)</f>
        <v>1466619986</v>
      </c>
    </row>
    <row r="38" spans="1:12" ht="17.25" customHeight="1" thickTop="1">
      <c r="A38" s="14"/>
      <c r="B38" s="14"/>
      <c r="C38" s="86"/>
      <c r="D38" s="171"/>
      <c r="E38" s="171"/>
      <c r="F38" s="135"/>
      <c r="G38" s="177"/>
      <c r="H38" s="135"/>
      <c r="I38" s="177"/>
      <c r="J38" s="135"/>
      <c r="K38" s="177"/>
      <c r="L38" s="135"/>
    </row>
    <row r="39" spans="1:12" ht="18" customHeight="1">
      <c r="A39" s="14"/>
      <c r="B39" s="14"/>
      <c r="C39" s="86"/>
      <c r="D39" s="171"/>
      <c r="E39" s="171"/>
      <c r="F39" s="135"/>
      <c r="G39" s="177"/>
      <c r="H39" s="135"/>
      <c r="I39" s="177"/>
      <c r="J39" s="135"/>
      <c r="K39" s="177"/>
      <c r="L39" s="135"/>
    </row>
    <row r="40" spans="1:12" ht="15" customHeight="1">
      <c r="A40" s="14"/>
      <c r="B40" s="14"/>
      <c r="C40" s="86"/>
      <c r="D40" s="171"/>
      <c r="E40" s="171"/>
      <c r="F40" s="135"/>
      <c r="G40" s="177"/>
      <c r="H40" s="135"/>
      <c r="I40" s="177"/>
      <c r="J40" s="135"/>
      <c r="K40" s="177"/>
      <c r="L40" s="135"/>
    </row>
    <row r="41" spans="1:12" ht="14.25" customHeight="1">
      <c r="A41" s="14"/>
      <c r="B41" s="14"/>
      <c r="C41" s="86"/>
      <c r="D41" s="171"/>
      <c r="E41" s="171"/>
      <c r="F41" s="135"/>
      <c r="G41" s="177"/>
      <c r="H41" s="135"/>
      <c r="I41" s="177"/>
      <c r="J41" s="135"/>
      <c r="K41" s="177"/>
      <c r="L41" s="135"/>
    </row>
    <row r="42" spans="1:12" ht="15" customHeight="1">
      <c r="A42" s="14"/>
      <c r="B42" s="14"/>
      <c r="C42" s="86"/>
      <c r="D42" s="171"/>
      <c r="E42" s="171"/>
      <c r="F42" s="135"/>
      <c r="G42" s="177"/>
      <c r="H42" s="135"/>
      <c r="I42" s="177"/>
      <c r="J42" s="135"/>
      <c r="K42" s="177"/>
      <c r="L42" s="135"/>
    </row>
    <row r="43" spans="1:12" ht="20.45" customHeight="1">
      <c r="A43" s="14"/>
      <c r="B43" s="14"/>
      <c r="C43" s="86"/>
      <c r="D43" s="171"/>
      <c r="E43" s="171"/>
      <c r="F43" s="182"/>
      <c r="G43" s="174"/>
      <c r="H43" s="182"/>
      <c r="I43" s="174"/>
      <c r="J43" s="182"/>
      <c r="K43" s="174"/>
      <c r="L43" s="182"/>
    </row>
    <row r="44" spans="1:12" ht="20.45" customHeight="1">
      <c r="A44" s="198" t="s">
        <v>11</v>
      </c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</row>
    <row r="45" spans="1:12" ht="21.95" customHeight="1">
      <c r="A45" s="196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</row>
    <row r="46" spans="1:12" ht="21.95" customHeight="1">
      <c r="A46" s="19" t="s">
        <v>190</v>
      </c>
      <c r="B46" s="19"/>
      <c r="C46" s="19"/>
      <c r="D46" s="19"/>
      <c r="E46" s="19"/>
      <c r="F46" s="21"/>
      <c r="G46" s="21"/>
      <c r="H46" s="21"/>
      <c r="I46" s="21"/>
      <c r="J46" s="21"/>
      <c r="K46" s="21"/>
      <c r="L46" s="21"/>
    </row>
    <row r="47" spans="1:12" ht="20.45" customHeight="1">
      <c r="A47" s="14" t="s">
        <v>58</v>
      </c>
      <c r="B47" s="14"/>
      <c r="C47" s="14"/>
    </row>
    <row r="48" spans="1:12" ht="20.45" customHeight="1">
      <c r="A48" s="14" t="s">
        <v>124</v>
      </c>
      <c r="B48" s="14"/>
      <c r="C48" s="14"/>
    </row>
    <row r="49" spans="1:12" ht="20.45" customHeight="1">
      <c r="A49" s="18" t="str">
        <f>+A3</f>
        <v>ณ วันที่ 31 ธันวาคม พ.ศ. 2564</v>
      </c>
      <c r="B49" s="18"/>
      <c r="C49" s="18"/>
      <c r="D49" s="19"/>
      <c r="E49" s="19"/>
      <c r="F49" s="21"/>
      <c r="G49" s="21"/>
      <c r="H49" s="21"/>
      <c r="I49" s="21"/>
      <c r="J49" s="21"/>
      <c r="K49" s="21"/>
      <c r="L49" s="21"/>
    </row>
    <row r="51" spans="1:12" ht="20.45" customHeight="1">
      <c r="A51" s="14"/>
      <c r="B51" s="14"/>
      <c r="C51" s="86"/>
      <c r="D51" s="171"/>
      <c r="E51" s="171"/>
      <c r="F51" s="199" t="s">
        <v>74</v>
      </c>
      <c r="G51" s="199"/>
      <c r="H51" s="199"/>
      <c r="I51" s="172"/>
      <c r="J51" s="199" t="s">
        <v>86</v>
      </c>
      <c r="K51" s="199"/>
      <c r="L51" s="199"/>
    </row>
    <row r="52" spans="1:12" ht="20.45" customHeight="1">
      <c r="A52" s="14"/>
      <c r="B52" s="14"/>
      <c r="C52" s="83"/>
      <c r="E52" s="83"/>
      <c r="F52" s="84" t="s">
        <v>161</v>
      </c>
      <c r="G52" s="84"/>
      <c r="H52" s="84" t="s">
        <v>138</v>
      </c>
      <c r="I52" s="84"/>
      <c r="J52" s="84" t="s">
        <v>161</v>
      </c>
      <c r="K52" s="84"/>
      <c r="L52" s="84" t="s">
        <v>138</v>
      </c>
    </row>
    <row r="53" spans="1:12" ht="20.45" customHeight="1">
      <c r="A53" s="14"/>
      <c r="B53" s="14"/>
      <c r="C53" s="83"/>
      <c r="D53" s="173" t="s">
        <v>0</v>
      </c>
      <c r="E53" s="83"/>
      <c r="F53" s="170" t="s">
        <v>55</v>
      </c>
      <c r="G53" s="85"/>
      <c r="H53" s="170" t="s">
        <v>55</v>
      </c>
      <c r="I53" s="85"/>
      <c r="J53" s="170" t="s">
        <v>55</v>
      </c>
      <c r="K53" s="85"/>
      <c r="L53" s="170" t="s">
        <v>55</v>
      </c>
    </row>
    <row r="54" spans="1:12" ht="8.25" customHeight="1">
      <c r="A54" s="14"/>
      <c r="B54" s="14"/>
      <c r="C54" s="83"/>
      <c r="D54" s="82"/>
      <c r="E54" s="83"/>
      <c r="F54" s="84"/>
      <c r="G54" s="85"/>
      <c r="H54" s="84"/>
      <c r="I54" s="85"/>
      <c r="J54" s="84"/>
      <c r="K54" s="85"/>
      <c r="L54" s="84"/>
    </row>
    <row r="55" spans="1:12" ht="20.45" customHeight="1">
      <c r="A55" s="14" t="s">
        <v>87</v>
      </c>
      <c r="B55" s="14"/>
      <c r="C55" s="86"/>
      <c r="F55" s="87"/>
      <c r="G55" s="87"/>
      <c r="H55" s="87"/>
      <c r="I55" s="87"/>
      <c r="J55" s="87"/>
      <c r="K55" s="87"/>
      <c r="L55" s="87"/>
    </row>
    <row r="56" spans="1:12" ht="8.25" customHeight="1">
      <c r="C56" s="7"/>
      <c r="F56" s="87"/>
      <c r="G56" s="87"/>
      <c r="H56" s="87"/>
      <c r="I56" s="87"/>
      <c r="J56" s="87"/>
      <c r="K56" s="87"/>
      <c r="L56" s="87"/>
    </row>
    <row r="57" spans="1:12" ht="20.45" customHeight="1">
      <c r="A57" s="14" t="s">
        <v>12</v>
      </c>
      <c r="B57" s="14"/>
      <c r="C57" s="86"/>
      <c r="F57" s="87"/>
      <c r="G57" s="87"/>
      <c r="H57" s="87"/>
      <c r="I57" s="87"/>
      <c r="J57" s="87"/>
      <c r="K57" s="87"/>
      <c r="L57" s="87"/>
    </row>
    <row r="58" spans="1:12" ht="8.25" customHeight="1">
      <c r="C58" s="7"/>
      <c r="F58" s="87"/>
      <c r="G58" s="87"/>
      <c r="H58" s="87"/>
      <c r="I58" s="87"/>
      <c r="J58" s="87"/>
      <c r="K58" s="87"/>
      <c r="L58" s="87"/>
    </row>
    <row r="59" spans="1:12" ht="20.45" customHeight="1">
      <c r="A59" s="6" t="s">
        <v>132</v>
      </c>
      <c r="C59" s="7"/>
      <c r="D59" s="5" t="s">
        <v>173</v>
      </c>
      <c r="E59" s="8"/>
      <c r="F59" s="9">
        <v>0</v>
      </c>
      <c r="G59" s="9"/>
      <c r="H59" s="9">
        <v>35000000</v>
      </c>
      <c r="I59" s="9"/>
      <c r="J59" s="9">
        <v>0</v>
      </c>
      <c r="K59" s="9"/>
      <c r="L59" s="9">
        <v>35000000</v>
      </c>
    </row>
    <row r="60" spans="1:12" ht="20.45" customHeight="1">
      <c r="A60" s="6" t="s">
        <v>13</v>
      </c>
      <c r="C60" s="7"/>
      <c r="D60" s="5">
        <v>23</v>
      </c>
      <c r="E60" s="8"/>
      <c r="F60" s="9">
        <v>46231641</v>
      </c>
      <c r="G60" s="9"/>
      <c r="H60" s="9">
        <v>21036372</v>
      </c>
      <c r="I60" s="9"/>
      <c r="J60" s="9">
        <v>838647</v>
      </c>
      <c r="K60" s="9"/>
      <c r="L60" s="9">
        <v>780482</v>
      </c>
    </row>
    <row r="61" spans="1:12" ht="20.45" customHeight="1">
      <c r="A61" s="6" t="s">
        <v>92</v>
      </c>
      <c r="C61" s="7"/>
      <c r="D61" s="5"/>
      <c r="E61" s="8"/>
      <c r="F61" s="183"/>
      <c r="G61" s="183"/>
      <c r="H61" s="183"/>
      <c r="I61" s="183"/>
      <c r="J61" s="183"/>
      <c r="K61" s="183"/>
      <c r="L61" s="183"/>
    </row>
    <row r="62" spans="1:12" ht="20.45" customHeight="1">
      <c r="B62" s="6" t="s">
        <v>144</v>
      </c>
      <c r="C62" s="184"/>
      <c r="D62" s="5" t="s">
        <v>174</v>
      </c>
      <c r="E62" s="8"/>
      <c r="F62" s="9">
        <v>36047334</v>
      </c>
      <c r="G62" s="9"/>
      <c r="H62" s="9">
        <v>21099000</v>
      </c>
      <c r="I62" s="9"/>
      <c r="J62" s="9">
        <v>0</v>
      </c>
      <c r="K62" s="9"/>
      <c r="L62" s="9">
        <v>0</v>
      </c>
    </row>
    <row r="63" spans="1:12" ht="20.45" customHeight="1">
      <c r="A63" s="6" t="s">
        <v>143</v>
      </c>
      <c r="C63" s="7"/>
      <c r="D63" s="5"/>
      <c r="E63" s="8"/>
      <c r="F63" s="183"/>
      <c r="G63" s="183"/>
      <c r="H63" s="183"/>
      <c r="I63" s="183"/>
      <c r="J63" s="183"/>
      <c r="K63" s="183"/>
      <c r="L63" s="183"/>
    </row>
    <row r="64" spans="1:12" ht="20.45" customHeight="1">
      <c r="B64" s="6" t="s">
        <v>144</v>
      </c>
      <c r="C64" s="7"/>
      <c r="D64" s="5" t="s">
        <v>175</v>
      </c>
      <c r="E64" s="8"/>
      <c r="F64" s="183">
        <v>3592680</v>
      </c>
      <c r="G64" s="9"/>
      <c r="H64" s="183">
        <v>3393356</v>
      </c>
      <c r="I64" s="9"/>
      <c r="J64" s="9">
        <v>338672</v>
      </c>
      <c r="K64" s="9"/>
      <c r="L64" s="9">
        <v>322585</v>
      </c>
    </row>
    <row r="65" spans="1:12" s="23" customFormat="1" ht="20.45" customHeight="1">
      <c r="A65" s="23" t="s">
        <v>14</v>
      </c>
      <c r="C65" s="178"/>
      <c r="D65" s="104">
        <v>24</v>
      </c>
      <c r="E65" s="185"/>
      <c r="F65" s="105">
        <v>9445782</v>
      </c>
      <c r="G65" s="186"/>
      <c r="H65" s="105">
        <v>8707817</v>
      </c>
      <c r="I65" s="186"/>
      <c r="J65" s="105">
        <v>663157</v>
      </c>
      <c r="K65" s="186"/>
      <c r="L65" s="105">
        <v>1701528</v>
      </c>
    </row>
    <row r="66" spans="1:12" ht="8.25" customHeight="1">
      <c r="C66" s="7"/>
      <c r="F66" s="87"/>
      <c r="G66" s="87"/>
      <c r="H66" s="87"/>
      <c r="I66" s="87"/>
      <c r="J66" s="87"/>
      <c r="K66" s="87"/>
      <c r="L66" s="87"/>
    </row>
    <row r="67" spans="1:12" ht="20.45" customHeight="1">
      <c r="A67" s="14" t="s">
        <v>15</v>
      </c>
      <c r="B67" s="14"/>
      <c r="C67" s="86"/>
      <c r="F67" s="187">
        <f>SUM(F59:F65)</f>
        <v>95317437</v>
      </c>
      <c r="G67" s="182"/>
      <c r="H67" s="187">
        <f>SUM(H59:H65)</f>
        <v>89236545</v>
      </c>
      <c r="I67" s="182"/>
      <c r="J67" s="187">
        <f>SUM(J59:J65)</f>
        <v>1840476</v>
      </c>
      <c r="K67" s="182"/>
      <c r="L67" s="187">
        <f>SUM(L59:L65)</f>
        <v>37804595</v>
      </c>
    </row>
    <row r="68" spans="1:12" ht="20.45" customHeight="1">
      <c r="C68" s="7"/>
      <c r="F68" s="87"/>
      <c r="G68" s="87"/>
      <c r="H68" s="87"/>
      <c r="I68" s="87"/>
      <c r="J68" s="87"/>
      <c r="K68" s="87"/>
      <c r="L68" s="87"/>
    </row>
    <row r="69" spans="1:12" ht="20.45" customHeight="1">
      <c r="A69" s="14" t="s">
        <v>16</v>
      </c>
      <c r="B69" s="14"/>
      <c r="C69" s="86"/>
      <c r="F69" s="87"/>
      <c r="G69" s="87"/>
      <c r="H69" s="87"/>
      <c r="I69" s="87"/>
      <c r="J69" s="87"/>
      <c r="K69" s="87"/>
      <c r="L69" s="87"/>
    </row>
    <row r="70" spans="1:12" ht="8.25" customHeight="1">
      <c r="C70" s="7"/>
      <c r="F70" s="87"/>
      <c r="G70" s="87"/>
      <c r="H70" s="87"/>
      <c r="I70" s="87"/>
      <c r="J70" s="87"/>
      <c r="K70" s="87"/>
      <c r="L70" s="87"/>
    </row>
    <row r="71" spans="1:12" ht="20.45" customHeight="1">
      <c r="A71" s="6" t="s">
        <v>96</v>
      </c>
      <c r="C71" s="7"/>
      <c r="D71" s="5" t="s">
        <v>174</v>
      </c>
      <c r="E71" s="8"/>
      <c r="F71" s="9">
        <v>169788932</v>
      </c>
      <c r="G71" s="9"/>
      <c r="H71" s="9">
        <v>166020932</v>
      </c>
      <c r="I71" s="9"/>
      <c r="J71" s="9">
        <v>0</v>
      </c>
      <c r="K71" s="9"/>
      <c r="L71" s="9">
        <v>0</v>
      </c>
    </row>
    <row r="72" spans="1:12" ht="20.45" customHeight="1">
      <c r="A72" s="133" t="s">
        <v>145</v>
      </c>
      <c r="B72" s="133"/>
      <c r="C72" s="133"/>
      <c r="D72" s="5" t="s">
        <v>175</v>
      </c>
      <c r="E72" s="106"/>
      <c r="F72" s="9">
        <v>7922296</v>
      </c>
      <c r="G72" s="9"/>
      <c r="H72" s="9">
        <v>11516876</v>
      </c>
      <c r="I72" s="9"/>
      <c r="J72" s="9">
        <v>7636668</v>
      </c>
      <c r="K72" s="9"/>
      <c r="L72" s="9">
        <v>7975339</v>
      </c>
    </row>
    <row r="73" spans="1:12" ht="20.45" customHeight="1">
      <c r="A73" s="6" t="s">
        <v>17</v>
      </c>
      <c r="C73" s="7"/>
      <c r="D73" s="8">
        <v>26</v>
      </c>
      <c r="E73" s="8"/>
      <c r="F73" s="105">
        <v>17353275</v>
      </c>
      <c r="G73" s="186"/>
      <c r="H73" s="105">
        <v>15340577</v>
      </c>
      <c r="I73" s="186"/>
      <c r="J73" s="105">
        <v>4932369</v>
      </c>
      <c r="K73" s="25"/>
      <c r="L73" s="105">
        <v>4459128</v>
      </c>
    </row>
    <row r="74" spans="1:12" ht="8.25" customHeight="1">
      <c r="C74" s="7"/>
      <c r="F74" s="87"/>
      <c r="G74" s="87"/>
      <c r="H74" s="87"/>
      <c r="I74" s="87"/>
      <c r="J74" s="87"/>
      <c r="K74" s="87"/>
      <c r="L74" s="87"/>
    </row>
    <row r="75" spans="1:12" ht="20.45" customHeight="1">
      <c r="A75" s="14" t="s">
        <v>18</v>
      </c>
      <c r="B75" s="14"/>
      <c r="C75" s="86"/>
      <c r="F75" s="187">
        <f>SUM(F71:F74)</f>
        <v>195064503</v>
      </c>
      <c r="G75" s="174"/>
      <c r="H75" s="187">
        <f>SUM(H71:H74)</f>
        <v>192878385</v>
      </c>
      <c r="I75" s="174"/>
      <c r="J75" s="187">
        <f>SUM(J71:J74)</f>
        <v>12569037</v>
      </c>
      <c r="K75" s="174"/>
      <c r="L75" s="187">
        <f>SUM(L71:L74)</f>
        <v>12434467</v>
      </c>
    </row>
    <row r="76" spans="1:12" ht="8.25" customHeight="1">
      <c r="C76" s="7"/>
      <c r="F76" s="87"/>
      <c r="G76" s="87"/>
      <c r="H76" s="87"/>
      <c r="I76" s="87"/>
      <c r="J76" s="87"/>
      <c r="K76" s="87"/>
      <c r="L76" s="87"/>
    </row>
    <row r="77" spans="1:12" ht="20.45" customHeight="1">
      <c r="A77" s="14" t="s">
        <v>19</v>
      </c>
      <c r="B77" s="14"/>
      <c r="C77" s="86"/>
      <c r="F77" s="187">
        <f>SUM(F67+F75)</f>
        <v>290381940</v>
      </c>
      <c r="G77" s="87"/>
      <c r="H77" s="187">
        <f>SUM(H67+H75)</f>
        <v>282114930</v>
      </c>
      <c r="I77" s="87"/>
      <c r="J77" s="187">
        <f>SUM(J67+J75)</f>
        <v>14409513</v>
      </c>
      <c r="K77" s="87"/>
      <c r="L77" s="187">
        <f>SUM(L67+L75)</f>
        <v>50239062</v>
      </c>
    </row>
    <row r="78" spans="1:12" ht="20.45" customHeight="1">
      <c r="A78" s="14"/>
      <c r="B78" s="14"/>
      <c r="C78" s="86"/>
      <c r="F78" s="182"/>
      <c r="G78" s="87"/>
      <c r="H78" s="182"/>
      <c r="I78" s="87"/>
      <c r="J78" s="182"/>
      <c r="K78" s="87"/>
      <c r="L78" s="182"/>
    </row>
    <row r="79" spans="1:12" ht="20.45" customHeight="1">
      <c r="A79" s="14"/>
      <c r="B79" s="14"/>
      <c r="C79" s="86"/>
      <c r="F79" s="182"/>
      <c r="G79" s="87"/>
      <c r="H79" s="182"/>
      <c r="I79" s="87"/>
      <c r="J79" s="182"/>
      <c r="K79" s="87"/>
      <c r="L79" s="182"/>
    </row>
    <row r="80" spans="1:12" ht="20.45" customHeight="1">
      <c r="A80" s="14"/>
      <c r="B80" s="14"/>
      <c r="C80" s="86"/>
      <c r="F80" s="182"/>
      <c r="G80" s="87"/>
      <c r="H80" s="182"/>
      <c r="I80" s="87"/>
      <c r="J80" s="182"/>
      <c r="K80" s="87"/>
      <c r="L80" s="182"/>
    </row>
    <row r="81" spans="1:12" ht="20.45" customHeight="1">
      <c r="F81" s="87"/>
      <c r="G81" s="87"/>
      <c r="H81" s="87"/>
      <c r="I81" s="87"/>
      <c r="J81" s="87"/>
      <c r="K81" s="87"/>
      <c r="L81" s="87"/>
    </row>
    <row r="82" spans="1:12" ht="19.5" customHeight="1">
      <c r="F82" s="87"/>
      <c r="G82" s="87"/>
      <c r="H82" s="87"/>
      <c r="I82" s="87"/>
      <c r="J82" s="87"/>
      <c r="K82" s="87"/>
      <c r="L82" s="87"/>
    </row>
    <row r="83" spans="1:12" ht="19.5" customHeight="1">
      <c r="F83" s="87"/>
      <c r="G83" s="87"/>
      <c r="H83" s="87"/>
      <c r="I83" s="87"/>
      <c r="J83" s="87"/>
      <c r="K83" s="87"/>
      <c r="L83" s="87"/>
    </row>
    <row r="84" spans="1:12" ht="19.5" customHeight="1">
      <c r="F84" s="87"/>
      <c r="G84" s="87"/>
      <c r="H84" s="87"/>
      <c r="I84" s="87"/>
      <c r="J84" s="87"/>
      <c r="K84" s="87"/>
      <c r="L84" s="87"/>
    </row>
    <row r="85" spans="1:12" ht="19.5" customHeight="1">
      <c r="F85" s="87"/>
      <c r="G85" s="87"/>
      <c r="H85" s="87"/>
      <c r="I85" s="87"/>
      <c r="J85" s="87"/>
      <c r="K85" s="87"/>
      <c r="L85" s="87"/>
    </row>
    <row r="86" spans="1:12" ht="19.5" customHeight="1">
      <c r="F86" s="87"/>
      <c r="G86" s="87"/>
      <c r="H86" s="87"/>
      <c r="I86" s="87"/>
      <c r="J86" s="87"/>
      <c r="K86" s="87"/>
      <c r="L86" s="87"/>
    </row>
    <row r="87" spans="1:12" ht="20.45" customHeight="1">
      <c r="F87" s="87"/>
      <c r="G87" s="87"/>
      <c r="H87" s="87"/>
      <c r="I87" s="87"/>
      <c r="J87" s="87"/>
      <c r="K87" s="87"/>
      <c r="L87" s="87"/>
    </row>
    <row r="88" spans="1:12" ht="21.75" customHeight="1">
      <c r="F88" s="87"/>
      <c r="G88" s="87"/>
      <c r="H88" s="87"/>
      <c r="I88" s="87"/>
      <c r="J88" s="87"/>
      <c r="K88" s="87"/>
      <c r="L88" s="87"/>
    </row>
    <row r="89" spans="1:12" ht="20.45" customHeight="1">
      <c r="A89" s="198" t="s">
        <v>11</v>
      </c>
      <c r="B89" s="198"/>
      <c r="C89" s="198"/>
      <c r="D89" s="198"/>
      <c r="E89" s="198"/>
      <c r="F89" s="198"/>
      <c r="G89" s="198"/>
      <c r="H89" s="198"/>
      <c r="I89" s="198"/>
      <c r="J89" s="198"/>
      <c r="K89" s="198"/>
      <c r="L89" s="198"/>
    </row>
    <row r="90" spans="1:12" ht="19.5" customHeight="1">
      <c r="A90" s="194"/>
      <c r="B90" s="194"/>
      <c r="C90" s="194"/>
      <c r="D90" s="194"/>
      <c r="E90" s="194"/>
      <c r="F90" s="194"/>
      <c r="G90" s="194"/>
      <c r="H90" s="194"/>
      <c r="I90" s="194"/>
      <c r="J90" s="194"/>
      <c r="K90" s="194"/>
      <c r="L90" s="194"/>
    </row>
    <row r="91" spans="1:12" ht="21.95" customHeight="1">
      <c r="A91" s="19" t="str">
        <f>+A46</f>
        <v>หมายเหตุประกอบงบการเงินรวมและงบการเงินเฉพาะกิจการในหน้า 15 ถึง 82 เป็นส่วนหนึ่งของงบการเงินนี้</v>
      </c>
      <c r="B91" s="19"/>
      <c r="C91" s="19"/>
      <c r="D91" s="19"/>
      <c r="E91" s="19"/>
      <c r="F91" s="21"/>
      <c r="G91" s="21"/>
      <c r="H91" s="21"/>
      <c r="I91" s="21"/>
      <c r="J91" s="21"/>
      <c r="K91" s="21"/>
      <c r="L91" s="21"/>
    </row>
    <row r="92" spans="1:12" ht="20.45" customHeight="1">
      <c r="A92" s="14" t="s">
        <v>58</v>
      </c>
      <c r="B92" s="14"/>
      <c r="C92" s="14"/>
    </row>
    <row r="93" spans="1:12" ht="20.45" customHeight="1">
      <c r="A93" s="14" t="s">
        <v>125</v>
      </c>
      <c r="B93" s="14"/>
      <c r="C93" s="14"/>
    </row>
    <row r="94" spans="1:12" ht="20.45" customHeight="1">
      <c r="A94" s="18" t="str">
        <f>+A49</f>
        <v>ณ วันที่ 31 ธันวาคม พ.ศ. 2564</v>
      </c>
      <c r="B94" s="18"/>
      <c r="C94" s="18"/>
      <c r="D94" s="19"/>
      <c r="E94" s="19"/>
      <c r="F94" s="21"/>
      <c r="G94" s="21"/>
      <c r="H94" s="21"/>
      <c r="I94" s="21"/>
      <c r="J94" s="21"/>
      <c r="K94" s="21"/>
      <c r="L94" s="21"/>
    </row>
    <row r="96" spans="1:12" ht="20.45" customHeight="1">
      <c r="A96" s="14"/>
      <c r="B96" s="14"/>
      <c r="C96" s="86"/>
      <c r="D96" s="171"/>
      <c r="E96" s="171"/>
      <c r="F96" s="199" t="s">
        <v>74</v>
      </c>
      <c r="G96" s="199"/>
      <c r="H96" s="199"/>
      <c r="I96" s="172"/>
      <c r="J96" s="199" t="s">
        <v>86</v>
      </c>
      <c r="K96" s="199"/>
      <c r="L96" s="199"/>
    </row>
    <row r="97" spans="1:12" ht="20.45" customHeight="1">
      <c r="A97" s="14"/>
      <c r="B97" s="14"/>
      <c r="C97" s="83"/>
      <c r="D97" s="82"/>
      <c r="E97" s="83"/>
      <c r="F97" s="84" t="s">
        <v>161</v>
      </c>
      <c r="G97" s="84"/>
      <c r="H97" s="84" t="s">
        <v>138</v>
      </c>
      <c r="I97" s="84"/>
      <c r="J97" s="84" t="s">
        <v>161</v>
      </c>
      <c r="K97" s="84"/>
      <c r="L97" s="84" t="s">
        <v>138</v>
      </c>
    </row>
    <row r="98" spans="1:12" ht="20.45" customHeight="1">
      <c r="A98" s="14"/>
      <c r="B98" s="14"/>
      <c r="C98" s="83"/>
      <c r="D98" s="173" t="s">
        <v>0</v>
      </c>
      <c r="E98" s="83"/>
      <c r="F98" s="170" t="s">
        <v>55</v>
      </c>
      <c r="G98" s="85"/>
      <c r="H98" s="170" t="s">
        <v>55</v>
      </c>
      <c r="I98" s="85"/>
      <c r="J98" s="170" t="s">
        <v>55</v>
      </c>
      <c r="K98" s="85"/>
      <c r="L98" s="170" t="s">
        <v>55</v>
      </c>
    </row>
    <row r="99" spans="1:12" ht="8.25" customHeight="1">
      <c r="A99" s="14"/>
      <c r="B99" s="14"/>
      <c r="C99" s="83"/>
      <c r="D99" s="82"/>
      <c r="E99" s="83"/>
      <c r="F99" s="84"/>
      <c r="G99" s="85"/>
      <c r="H99" s="84"/>
      <c r="I99" s="85"/>
      <c r="J99" s="84"/>
      <c r="K99" s="85"/>
      <c r="L99" s="84"/>
    </row>
    <row r="100" spans="1:12" ht="20.45" customHeight="1">
      <c r="A100" s="14" t="s">
        <v>126</v>
      </c>
      <c r="B100" s="14"/>
      <c r="C100" s="86"/>
      <c r="F100" s="87"/>
      <c r="G100" s="87"/>
      <c r="H100" s="87"/>
      <c r="I100" s="87"/>
      <c r="J100" s="87"/>
      <c r="K100" s="87"/>
      <c r="L100" s="87"/>
    </row>
    <row r="101" spans="1:12" ht="8.25" customHeight="1">
      <c r="C101" s="7"/>
      <c r="F101" s="87"/>
      <c r="G101" s="87"/>
      <c r="H101" s="87"/>
      <c r="I101" s="87"/>
      <c r="J101" s="87"/>
      <c r="K101" s="87"/>
      <c r="L101" s="87"/>
    </row>
    <row r="102" spans="1:12" ht="20.45" customHeight="1">
      <c r="A102" s="14" t="s">
        <v>88</v>
      </c>
      <c r="B102" s="14"/>
      <c r="C102" s="86"/>
      <c r="F102" s="87"/>
      <c r="G102" s="87"/>
      <c r="H102" s="87"/>
      <c r="I102" s="87"/>
      <c r="J102" s="87"/>
      <c r="K102" s="87"/>
      <c r="L102" s="87"/>
    </row>
    <row r="103" spans="1:12" ht="8.25" customHeight="1">
      <c r="C103" s="7"/>
      <c r="F103" s="87"/>
      <c r="G103" s="87"/>
      <c r="H103" s="87"/>
      <c r="I103" s="87"/>
      <c r="J103" s="87"/>
      <c r="K103" s="87"/>
      <c r="L103" s="87"/>
    </row>
    <row r="104" spans="1:12" ht="20.45" customHeight="1">
      <c r="A104" s="6" t="s">
        <v>20</v>
      </c>
      <c r="C104" s="7"/>
      <c r="F104" s="87"/>
      <c r="G104" s="87"/>
      <c r="H104" s="87"/>
      <c r="I104" s="87"/>
      <c r="J104" s="87"/>
      <c r="K104" s="87"/>
      <c r="L104" s="87"/>
    </row>
    <row r="105" spans="1:12" ht="20.45" customHeight="1">
      <c r="B105" s="6" t="s">
        <v>21</v>
      </c>
      <c r="D105" s="15"/>
      <c r="F105" s="87"/>
      <c r="G105" s="87"/>
      <c r="H105" s="87"/>
      <c r="I105" s="87"/>
      <c r="J105" s="87"/>
      <c r="K105" s="87"/>
      <c r="L105" s="87"/>
    </row>
    <row r="106" spans="1:12" ht="20.45" customHeight="1">
      <c r="C106" s="6" t="s">
        <v>85</v>
      </c>
      <c r="D106" s="8"/>
      <c r="E106" s="8"/>
      <c r="F106" s="1"/>
      <c r="G106" s="1"/>
      <c r="H106" s="1"/>
      <c r="I106" s="9"/>
      <c r="J106" s="1"/>
      <c r="K106" s="9"/>
      <c r="L106" s="1"/>
    </row>
    <row r="107" spans="1:12" ht="20.45" customHeight="1" thickBot="1">
      <c r="C107" s="6" t="s">
        <v>65</v>
      </c>
      <c r="D107" s="8">
        <v>27</v>
      </c>
      <c r="E107" s="8"/>
      <c r="F107" s="11">
        <v>781629851</v>
      </c>
      <c r="G107" s="1"/>
      <c r="H107" s="11">
        <v>781629851</v>
      </c>
      <c r="I107" s="9"/>
      <c r="J107" s="11">
        <v>781629851</v>
      </c>
      <c r="K107" s="9"/>
      <c r="L107" s="11">
        <v>781629851</v>
      </c>
    </row>
    <row r="108" spans="1:12" ht="8.25" customHeight="1" thickTop="1">
      <c r="C108" s="7"/>
      <c r="D108" s="188"/>
      <c r="E108" s="189"/>
      <c r="F108" s="12"/>
      <c r="G108" s="12"/>
      <c r="H108" s="12"/>
      <c r="I108" s="12"/>
      <c r="J108" s="12"/>
      <c r="K108" s="13"/>
      <c r="L108" s="12"/>
    </row>
    <row r="109" spans="1:12" ht="20.45" customHeight="1">
      <c r="B109" s="6" t="s">
        <v>22</v>
      </c>
      <c r="D109" s="8"/>
      <c r="E109" s="8"/>
      <c r="F109" s="190"/>
      <c r="G109" s="190"/>
      <c r="H109" s="190"/>
      <c r="I109" s="190"/>
      <c r="J109" s="190"/>
      <c r="K109" s="190"/>
      <c r="L109" s="190"/>
    </row>
    <row r="110" spans="1:12" ht="20.45" customHeight="1">
      <c r="C110" s="6" t="s">
        <v>104</v>
      </c>
      <c r="D110" s="106"/>
      <c r="E110" s="106"/>
      <c r="F110" s="106"/>
      <c r="G110" s="106"/>
      <c r="H110" s="106"/>
      <c r="I110" s="106"/>
      <c r="J110" s="190"/>
      <c r="K110" s="106"/>
      <c r="L110" s="190"/>
    </row>
    <row r="111" spans="1:12" ht="20.45" customHeight="1">
      <c r="C111" s="6" t="s">
        <v>66</v>
      </c>
      <c r="D111" s="8">
        <v>27</v>
      </c>
      <c r="F111" s="9">
        <v>781628733</v>
      </c>
      <c r="G111" s="9"/>
      <c r="H111" s="9">
        <v>781628733</v>
      </c>
      <c r="I111" s="9"/>
      <c r="J111" s="9">
        <v>781628733</v>
      </c>
      <c r="K111" s="1"/>
      <c r="L111" s="9">
        <v>781628733</v>
      </c>
    </row>
    <row r="112" spans="1:12" ht="20.45" customHeight="1">
      <c r="A112" s="6" t="s">
        <v>57</v>
      </c>
      <c r="D112" s="8">
        <v>27</v>
      </c>
      <c r="E112" s="8"/>
      <c r="F112" s="9">
        <v>906214683</v>
      </c>
      <c r="G112" s="9"/>
      <c r="H112" s="9">
        <v>906214683</v>
      </c>
      <c r="I112" s="9"/>
      <c r="J112" s="9">
        <v>906214683</v>
      </c>
      <c r="K112" s="1"/>
      <c r="L112" s="9">
        <v>906214683</v>
      </c>
    </row>
    <row r="113" spans="1:12" ht="20.45" customHeight="1">
      <c r="A113" s="6" t="s">
        <v>133</v>
      </c>
      <c r="C113" s="7"/>
      <c r="D113" s="8"/>
      <c r="E113" s="8"/>
      <c r="F113" s="183"/>
      <c r="G113" s="183"/>
      <c r="H113" s="183"/>
      <c r="I113" s="183"/>
      <c r="J113" s="183"/>
      <c r="K113" s="183"/>
      <c r="L113" s="183"/>
    </row>
    <row r="114" spans="1:12" ht="20.45" customHeight="1">
      <c r="B114" s="6" t="s">
        <v>45</v>
      </c>
      <c r="D114" s="8">
        <v>28</v>
      </c>
      <c r="E114" s="8"/>
      <c r="F114" s="9">
        <v>10658657</v>
      </c>
      <c r="G114" s="9"/>
      <c r="H114" s="9">
        <v>10658657</v>
      </c>
      <c r="I114" s="9"/>
      <c r="J114" s="9">
        <v>10658657</v>
      </c>
      <c r="K114" s="1"/>
      <c r="L114" s="9">
        <v>10658657</v>
      </c>
    </row>
    <row r="115" spans="1:12" ht="20.45" customHeight="1">
      <c r="B115" s="6" t="s">
        <v>133</v>
      </c>
      <c r="D115" s="104"/>
      <c r="E115" s="104"/>
      <c r="F115" s="96">
        <v>-376395654</v>
      </c>
      <c r="G115" s="9"/>
      <c r="H115" s="96">
        <v>-359928638</v>
      </c>
      <c r="I115" s="9"/>
      <c r="J115" s="96">
        <v>-289143602</v>
      </c>
      <c r="K115" s="9"/>
      <c r="L115" s="96">
        <v>-282121149</v>
      </c>
    </row>
    <row r="116" spans="1:12" ht="8.25" customHeight="1">
      <c r="C116" s="7"/>
      <c r="F116" s="87"/>
      <c r="G116" s="87"/>
      <c r="H116" s="87"/>
      <c r="I116" s="87"/>
      <c r="J116" s="87"/>
      <c r="K116" s="87"/>
      <c r="L116" s="87"/>
    </row>
    <row r="117" spans="1:12" ht="20.45" customHeight="1">
      <c r="A117" s="6" t="s">
        <v>97</v>
      </c>
      <c r="C117" s="7"/>
      <c r="F117" s="174">
        <f>SUM(F111:F115)</f>
        <v>1322106419</v>
      </c>
      <c r="G117" s="174"/>
      <c r="H117" s="174">
        <f>SUM(H111:H115)</f>
        <v>1338573435</v>
      </c>
      <c r="I117" s="174"/>
      <c r="J117" s="174">
        <f>SUM(J111:J115)</f>
        <v>1409358471</v>
      </c>
      <c r="K117" s="174"/>
      <c r="L117" s="174">
        <f>SUM(L111:L115)</f>
        <v>1416380924</v>
      </c>
    </row>
    <row r="118" spans="1:12" ht="20.45" customHeight="1">
      <c r="A118" s="6" t="s">
        <v>24</v>
      </c>
      <c r="C118" s="7"/>
      <c r="D118" s="2"/>
      <c r="F118" s="96">
        <v>0</v>
      </c>
      <c r="G118" s="183"/>
      <c r="H118" s="96">
        <v>0</v>
      </c>
      <c r="I118" s="9"/>
      <c r="J118" s="105">
        <v>0</v>
      </c>
      <c r="K118" s="9"/>
      <c r="L118" s="105">
        <v>0</v>
      </c>
    </row>
    <row r="119" spans="1:12" ht="8.25" customHeight="1">
      <c r="A119" s="14"/>
      <c r="B119" s="14"/>
      <c r="C119" s="86"/>
      <c r="F119" s="87"/>
      <c r="G119" s="87"/>
      <c r="H119" s="87"/>
      <c r="I119" s="87"/>
      <c r="J119" s="87"/>
      <c r="K119" s="87"/>
      <c r="L119" s="87"/>
    </row>
    <row r="120" spans="1:12" ht="20.45" customHeight="1">
      <c r="A120" s="14" t="s">
        <v>89</v>
      </c>
      <c r="B120" s="14"/>
      <c r="C120" s="86"/>
      <c r="F120" s="187">
        <f>SUM(F117:F118)</f>
        <v>1322106419</v>
      </c>
      <c r="G120" s="174"/>
      <c r="H120" s="187">
        <f>SUM(H117:H118)</f>
        <v>1338573435</v>
      </c>
      <c r="I120" s="174"/>
      <c r="J120" s="187">
        <f>SUM(J117:J118)</f>
        <v>1409358471</v>
      </c>
      <c r="K120" s="174"/>
      <c r="L120" s="187">
        <f>SUM(L117:L118)</f>
        <v>1416380924</v>
      </c>
    </row>
    <row r="121" spans="1:12" ht="8.25" customHeight="1">
      <c r="C121" s="7"/>
      <c r="F121" s="87"/>
      <c r="G121" s="87"/>
      <c r="H121" s="87"/>
      <c r="I121" s="87"/>
      <c r="J121" s="87"/>
      <c r="K121" s="87"/>
      <c r="L121" s="87"/>
    </row>
    <row r="122" spans="1:12" ht="20.45" customHeight="1" thickBot="1">
      <c r="A122" s="14" t="s">
        <v>90</v>
      </c>
      <c r="B122" s="14"/>
      <c r="C122" s="86"/>
      <c r="F122" s="191">
        <f>SUM(F77+F120)</f>
        <v>1612488359</v>
      </c>
      <c r="G122" s="182"/>
      <c r="H122" s="191">
        <f>SUM(H77+H120)</f>
        <v>1620688365</v>
      </c>
      <c r="I122" s="182"/>
      <c r="J122" s="191">
        <f>SUM(J77+J120)</f>
        <v>1423767984</v>
      </c>
      <c r="K122" s="182"/>
      <c r="L122" s="191">
        <f>SUM(L77+L120)</f>
        <v>1466619986</v>
      </c>
    </row>
    <row r="123" spans="1:12" ht="20.45" customHeight="1" thickTop="1">
      <c r="A123" s="14"/>
      <c r="B123" s="14"/>
      <c r="C123" s="86"/>
      <c r="F123" s="192"/>
      <c r="G123" s="192"/>
      <c r="H123" s="192"/>
      <c r="I123" s="192"/>
      <c r="J123" s="192"/>
      <c r="K123" s="192"/>
      <c r="L123" s="192"/>
    </row>
    <row r="124" spans="1:12" ht="20.45" customHeight="1">
      <c r="A124" s="14"/>
      <c r="B124" s="14"/>
      <c r="C124" s="86"/>
      <c r="F124" s="192"/>
      <c r="G124" s="192"/>
      <c r="H124" s="192"/>
      <c r="I124" s="192"/>
      <c r="J124" s="192"/>
      <c r="K124" s="192"/>
      <c r="L124" s="192"/>
    </row>
    <row r="125" spans="1:12" ht="20.45" customHeight="1">
      <c r="A125" s="14"/>
      <c r="B125" s="14"/>
      <c r="C125" s="86"/>
      <c r="F125" s="192"/>
      <c r="G125" s="192"/>
      <c r="H125" s="192"/>
      <c r="I125" s="192"/>
      <c r="J125" s="192"/>
      <c r="K125" s="192"/>
      <c r="L125" s="192"/>
    </row>
    <row r="126" spans="1:12" ht="20.45" customHeight="1">
      <c r="A126" s="14"/>
      <c r="B126" s="14"/>
      <c r="C126" s="86"/>
      <c r="F126" s="192"/>
      <c r="G126" s="192"/>
      <c r="H126" s="192"/>
      <c r="I126" s="192"/>
      <c r="J126" s="192"/>
      <c r="K126" s="192"/>
      <c r="L126" s="192"/>
    </row>
    <row r="127" spans="1:12" ht="20.45" customHeight="1">
      <c r="A127" s="14"/>
      <c r="B127" s="14"/>
      <c r="C127" s="86"/>
      <c r="F127" s="192"/>
      <c r="G127" s="192"/>
      <c r="H127" s="192"/>
      <c r="I127" s="192"/>
      <c r="J127" s="192"/>
      <c r="K127" s="192"/>
      <c r="L127" s="192"/>
    </row>
    <row r="128" spans="1:12" ht="20.45" customHeight="1">
      <c r="A128" s="14"/>
      <c r="B128" s="14"/>
      <c r="C128" s="86"/>
      <c r="F128" s="192"/>
      <c r="G128" s="192"/>
      <c r="H128" s="192"/>
      <c r="I128" s="192"/>
      <c r="J128" s="192"/>
      <c r="K128" s="192"/>
      <c r="L128" s="192"/>
    </row>
    <row r="129" spans="1:12" ht="20.45" customHeight="1">
      <c r="A129" s="14"/>
      <c r="B129" s="14"/>
      <c r="C129" s="86"/>
      <c r="F129" s="192"/>
      <c r="G129" s="192"/>
      <c r="H129" s="192"/>
      <c r="I129" s="192"/>
      <c r="J129" s="192"/>
      <c r="K129" s="192"/>
      <c r="L129" s="192"/>
    </row>
    <row r="130" spans="1:12" ht="20.45" customHeight="1">
      <c r="A130" s="14"/>
      <c r="B130" s="14"/>
      <c r="C130" s="86"/>
      <c r="F130" s="192"/>
      <c r="G130" s="192"/>
      <c r="H130" s="192"/>
      <c r="I130" s="192"/>
      <c r="J130" s="192"/>
      <c r="K130" s="192"/>
      <c r="L130" s="192"/>
    </row>
    <row r="131" spans="1:12" ht="20.45" customHeight="1">
      <c r="A131" s="14"/>
      <c r="B131" s="14"/>
      <c r="C131" s="86"/>
      <c r="F131" s="192"/>
      <c r="G131" s="192"/>
      <c r="H131" s="192"/>
      <c r="I131" s="192"/>
      <c r="J131" s="192"/>
      <c r="K131" s="192"/>
      <c r="L131" s="192"/>
    </row>
    <row r="132" spans="1:12" ht="20.45" customHeight="1">
      <c r="A132" s="14"/>
      <c r="B132" s="14"/>
      <c r="C132" s="86"/>
      <c r="F132" s="192"/>
      <c r="G132" s="192"/>
      <c r="H132" s="192"/>
      <c r="I132" s="192"/>
      <c r="J132" s="192"/>
      <c r="K132" s="192"/>
      <c r="L132" s="192"/>
    </row>
    <row r="133" spans="1:12" ht="16.5" customHeight="1">
      <c r="A133" s="14"/>
      <c r="B133" s="14"/>
      <c r="C133" s="86"/>
      <c r="F133" s="192"/>
      <c r="G133" s="192"/>
      <c r="H133" s="192"/>
      <c r="I133" s="192"/>
      <c r="J133" s="192"/>
      <c r="K133" s="192"/>
      <c r="L133" s="192"/>
    </row>
    <row r="134" spans="1:12" ht="20.45" customHeight="1">
      <c r="A134" s="198" t="s">
        <v>11</v>
      </c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</row>
    <row r="135" spans="1:12" ht="20.45" customHeight="1">
      <c r="A135" s="193"/>
      <c r="B135" s="193"/>
      <c r="C135" s="193"/>
      <c r="D135" s="193"/>
      <c r="E135" s="193"/>
      <c r="F135" s="193"/>
      <c r="G135" s="193"/>
      <c r="H135" s="193"/>
      <c r="I135" s="193"/>
      <c r="J135" s="10"/>
      <c r="K135" s="193"/>
      <c r="L135" s="10"/>
    </row>
    <row r="136" spans="1:12" ht="21.95" customHeight="1">
      <c r="A136" s="19" t="str">
        <f>+A91</f>
        <v>หมายเหตุประกอบงบการเงินรวมและงบการเงินเฉพาะกิจการในหน้า 15 ถึง 82 เป็นส่วนหนึ่งของงบการเงินนี้</v>
      </c>
      <c r="B136" s="19"/>
      <c r="C136" s="19"/>
      <c r="D136" s="19"/>
      <c r="E136" s="19"/>
      <c r="F136" s="21"/>
      <c r="G136" s="21"/>
      <c r="H136" s="21"/>
      <c r="I136" s="21"/>
      <c r="J136" s="21"/>
      <c r="K136" s="21"/>
      <c r="L136" s="21"/>
    </row>
  </sheetData>
  <mergeCells count="9">
    <mergeCell ref="A134:L134"/>
    <mergeCell ref="A44:L44"/>
    <mergeCell ref="A89:L89"/>
    <mergeCell ref="F5:H5"/>
    <mergeCell ref="J5:L5"/>
    <mergeCell ref="F51:H51"/>
    <mergeCell ref="J51:L51"/>
    <mergeCell ref="F96:H96"/>
    <mergeCell ref="J96:L96"/>
  </mergeCells>
  <pageMargins left="0.8" right="0.5" top="0.5" bottom="0.6" header="0.49" footer="0.4"/>
  <pageSetup paperSize="9" scale="95" firstPageNumber="6" fitToHeight="3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6"/>
  <sheetViews>
    <sheetView zoomScale="110" zoomScaleNormal="110" zoomScaleSheetLayoutView="175" workbookViewId="0"/>
  </sheetViews>
  <sheetFormatPr defaultColWidth="9.140625" defaultRowHeight="18" customHeight="1"/>
  <cols>
    <col min="1" max="1" width="36.140625" style="6" customWidth="1"/>
    <col min="2" max="2" width="7.85546875" style="6" customWidth="1"/>
    <col min="3" max="3" width="0.5703125" style="6" customWidth="1"/>
    <col min="4" max="4" width="11.140625" style="16" bestFit="1" customWidth="1"/>
    <col min="5" max="5" width="0.5703125" style="16" customWidth="1"/>
    <col min="6" max="6" width="11.140625" style="16" bestFit="1" customWidth="1"/>
    <col min="7" max="7" width="0.5703125" style="16" customWidth="1"/>
    <col min="8" max="8" width="10.42578125" style="16" customWidth="1"/>
    <col min="9" max="9" width="0.5703125" style="16" customWidth="1"/>
    <col min="10" max="10" width="10.42578125" style="16" customWidth="1"/>
    <col min="11" max="16384" width="9.140625" style="6"/>
  </cols>
  <sheetData>
    <row r="1" spans="1:10" ht="21.75" customHeight="1">
      <c r="A1" s="14" t="s">
        <v>58</v>
      </c>
    </row>
    <row r="2" spans="1:10" ht="21.75" customHeight="1">
      <c r="A2" s="79" t="s">
        <v>71</v>
      </c>
    </row>
    <row r="3" spans="1:10" ht="21.75" customHeight="1">
      <c r="A3" s="80" t="s">
        <v>162</v>
      </c>
      <c r="B3" s="19"/>
      <c r="C3" s="19"/>
      <c r="D3" s="21"/>
      <c r="E3" s="21"/>
      <c r="F3" s="21"/>
      <c r="G3" s="21"/>
      <c r="H3" s="21"/>
      <c r="I3" s="21"/>
      <c r="J3" s="21"/>
    </row>
    <row r="4" spans="1:10" ht="20.100000000000001" customHeight="1"/>
    <row r="5" spans="1:10" s="23" customFormat="1" ht="20.100000000000001" customHeight="1">
      <c r="A5" s="81"/>
      <c r="B5" s="82"/>
      <c r="C5" s="82"/>
      <c r="D5" s="199" t="s">
        <v>74</v>
      </c>
      <c r="E5" s="199"/>
      <c r="F5" s="199"/>
      <c r="G5" s="71"/>
      <c r="H5" s="199" t="s">
        <v>86</v>
      </c>
      <c r="I5" s="199"/>
      <c r="J5" s="199"/>
    </row>
    <row r="6" spans="1:10" ht="20.100000000000001" customHeight="1">
      <c r="A6" s="83"/>
      <c r="C6" s="83"/>
      <c r="D6" s="84" t="s">
        <v>161</v>
      </c>
      <c r="E6" s="84"/>
      <c r="F6" s="84" t="s">
        <v>138</v>
      </c>
      <c r="G6" s="84"/>
      <c r="H6" s="84" t="s">
        <v>161</v>
      </c>
      <c r="I6" s="84"/>
      <c r="J6" s="84" t="s">
        <v>138</v>
      </c>
    </row>
    <row r="7" spans="1:10" ht="20.100000000000001" customHeight="1">
      <c r="A7" s="83"/>
      <c r="B7" s="107" t="s">
        <v>0</v>
      </c>
      <c r="C7" s="83"/>
      <c r="D7" s="170" t="s">
        <v>55</v>
      </c>
      <c r="E7" s="85"/>
      <c r="F7" s="170" t="s">
        <v>55</v>
      </c>
      <c r="G7" s="85"/>
      <c r="H7" s="170" t="s">
        <v>55</v>
      </c>
      <c r="I7" s="85"/>
      <c r="J7" s="170" t="s">
        <v>55</v>
      </c>
    </row>
    <row r="8" spans="1:10" ht="8.25" customHeight="1">
      <c r="A8" s="83"/>
      <c r="B8" s="82"/>
      <c r="C8" s="83"/>
      <c r="D8" s="84"/>
      <c r="E8" s="85"/>
      <c r="F8" s="84"/>
      <c r="G8" s="85"/>
      <c r="H8" s="84"/>
      <c r="I8" s="85"/>
      <c r="J8" s="84"/>
    </row>
    <row r="9" spans="1:10" ht="20.100000000000001" customHeight="1">
      <c r="A9" s="86" t="s">
        <v>46</v>
      </c>
      <c r="D9" s="87"/>
      <c r="E9" s="87"/>
      <c r="F9" s="87"/>
      <c r="G9" s="87"/>
      <c r="H9" s="87"/>
      <c r="I9" s="87"/>
      <c r="J9" s="87"/>
    </row>
    <row r="10" spans="1:10" ht="8.25" customHeight="1">
      <c r="A10" s="7"/>
      <c r="B10" s="15"/>
      <c r="D10" s="87"/>
      <c r="E10" s="87"/>
      <c r="F10" s="87"/>
      <c r="G10" s="87"/>
      <c r="H10" s="87"/>
      <c r="I10" s="87"/>
      <c r="J10" s="87"/>
    </row>
    <row r="11" spans="1:10" ht="20.100000000000001" customHeight="1">
      <c r="A11" s="7" t="s">
        <v>54</v>
      </c>
      <c r="B11" s="15"/>
      <c r="D11" s="88">
        <v>347708731</v>
      </c>
      <c r="E11" s="89"/>
      <c r="F11" s="88">
        <v>247302198</v>
      </c>
      <c r="G11" s="88"/>
      <c r="H11" s="88">
        <v>25330502</v>
      </c>
      <c r="I11" s="88"/>
      <c r="J11" s="88">
        <v>39628833</v>
      </c>
    </row>
    <row r="12" spans="1:10" ht="20.100000000000001" customHeight="1">
      <c r="A12" s="7" t="s">
        <v>98</v>
      </c>
      <c r="B12" s="15"/>
      <c r="D12" s="75">
        <v>3135905</v>
      </c>
      <c r="E12" s="89"/>
      <c r="F12" s="75">
        <v>2444397</v>
      </c>
      <c r="G12" s="89"/>
      <c r="H12" s="75">
        <v>0</v>
      </c>
      <c r="I12" s="89"/>
      <c r="J12" s="75">
        <v>0</v>
      </c>
    </row>
    <row r="13" spans="1:10" ht="8.25" customHeight="1">
      <c r="A13" s="90"/>
      <c r="B13" s="15"/>
      <c r="D13" s="89"/>
      <c r="E13" s="89"/>
      <c r="F13" s="89"/>
      <c r="G13" s="89"/>
      <c r="H13" s="89"/>
      <c r="I13" s="89"/>
      <c r="J13" s="89"/>
    </row>
    <row r="14" spans="1:10" ht="20.100000000000001" customHeight="1">
      <c r="A14" s="86" t="s">
        <v>47</v>
      </c>
      <c r="B14" s="15"/>
      <c r="D14" s="75">
        <f>SUM(D11:D13)</f>
        <v>350844636</v>
      </c>
      <c r="E14" s="89"/>
      <c r="F14" s="75">
        <f>SUM(F11:F13)</f>
        <v>249746595</v>
      </c>
      <c r="G14" s="89"/>
      <c r="H14" s="75">
        <f>SUM(H11:H13)</f>
        <v>25330502</v>
      </c>
      <c r="I14" s="89"/>
      <c r="J14" s="75">
        <f>SUM(J11:J13)</f>
        <v>39628833</v>
      </c>
    </row>
    <row r="15" spans="1:10" ht="20.100000000000001" customHeight="1">
      <c r="A15" s="91"/>
      <c r="B15" s="15"/>
      <c r="D15" s="88"/>
      <c r="E15" s="88"/>
      <c r="F15" s="88"/>
      <c r="G15" s="89"/>
      <c r="H15" s="88"/>
      <c r="I15" s="89"/>
      <c r="J15" s="88"/>
    </row>
    <row r="16" spans="1:10" ht="20.100000000000001" customHeight="1">
      <c r="A16" s="86" t="s">
        <v>48</v>
      </c>
      <c r="B16" s="15"/>
      <c r="D16" s="92"/>
      <c r="E16" s="92"/>
      <c r="F16" s="92"/>
      <c r="G16" s="92"/>
      <c r="H16" s="92"/>
      <c r="I16" s="89"/>
      <c r="J16" s="92"/>
    </row>
    <row r="17" spans="1:10" ht="8.25" customHeight="1">
      <c r="A17" s="7"/>
      <c r="B17" s="15"/>
      <c r="D17" s="93"/>
      <c r="E17" s="93"/>
      <c r="F17" s="93"/>
      <c r="G17" s="89"/>
      <c r="H17" s="93"/>
      <c r="I17" s="89"/>
      <c r="J17" s="93"/>
    </row>
    <row r="18" spans="1:10" ht="20.100000000000001" customHeight="1">
      <c r="A18" s="7" t="s">
        <v>49</v>
      </c>
      <c r="B18" s="15"/>
      <c r="D18" s="88">
        <v>-253680078</v>
      </c>
      <c r="E18" s="89"/>
      <c r="F18" s="88">
        <v>-263690429</v>
      </c>
      <c r="G18" s="89"/>
      <c r="H18" s="88">
        <v>-25789600</v>
      </c>
      <c r="I18" s="89"/>
      <c r="J18" s="88">
        <v>-39657692</v>
      </c>
    </row>
    <row r="19" spans="1:10" ht="20.100000000000001" customHeight="1">
      <c r="A19" s="7" t="s">
        <v>50</v>
      </c>
      <c r="B19" s="15"/>
      <c r="D19" s="75">
        <v>-1159666</v>
      </c>
      <c r="E19" s="89"/>
      <c r="F19" s="75">
        <v>-1106261</v>
      </c>
      <c r="G19" s="89"/>
      <c r="H19" s="75">
        <v>0</v>
      </c>
      <c r="I19" s="89"/>
      <c r="J19" s="75">
        <v>0</v>
      </c>
    </row>
    <row r="20" spans="1:10" ht="8.25" customHeight="1">
      <c r="A20" s="7"/>
      <c r="B20" s="15"/>
      <c r="D20" s="89"/>
      <c r="E20" s="89"/>
      <c r="F20" s="89"/>
      <c r="G20" s="89"/>
      <c r="H20" s="89"/>
      <c r="I20" s="89"/>
      <c r="J20" s="89"/>
    </row>
    <row r="21" spans="1:10" ht="20.100000000000001" customHeight="1">
      <c r="A21" s="94" t="s">
        <v>51</v>
      </c>
      <c r="B21" s="15"/>
      <c r="D21" s="75">
        <f>SUM(D18:D20)</f>
        <v>-254839744</v>
      </c>
      <c r="E21" s="89"/>
      <c r="F21" s="75">
        <f>SUM(F18:F20)</f>
        <v>-264796690</v>
      </c>
      <c r="G21" s="89"/>
      <c r="H21" s="75">
        <f>SUM(H18:H20)</f>
        <v>-25789600</v>
      </c>
      <c r="I21" s="89"/>
      <c r="J21" s="75">
        <f>SUM(J18:J20)</f>
        <v>-39657692</v>
      </c>
    </row>
    <row r="22" spans="1:10" ht="20.100000000000001" customHeight="1">
      <c r="A22" s="91"/>
      <c r="B22" s="15"/>
      <c r="D22" s="88"/>
      <c r="E22" s="88"/>
      <c r="F22" s="88"/>
      <c r="G22" s="89"/>
      <c r="H22" s="88"/>
      <c r="I22" s="89"/>
      <c r="J22" s="88"/>
    </row>
    <row r="23" spans="1:10" ht="20.100000000000001" customHeight="1">
      <c r="A23" s="91" t="s">
        <v>176</v>
      </c>
      <c r="B23" s="15"/>
      <c r="D23" s="88">
        <f>SUM(D14+D21)</f>
        <v>96004892</v>
      </c>
      <c r="E23" s="88"/>
      <c r="F23" s="88">
        <f>SUM(F14+F21)</f>
        <v>-15050095</v>
      </c>
      <c r="G23" s="89"/>
      <c r="H23" s="88">
        <f>+H14+H21</f>
        <v>-459098</v>
      </c>
      <c r="I23" s="89"/>
      <c r="J23" s="88">
        <f>+J14+J21</f>
        <v>-28859</v>
      </c>
    </row>
    <row r="24" spans="1:10" ht="20.100000000000001" customHeight="1">
      <c r="A24" s="7" t="s">
        <v>168</v>
      </c>
      <c r="B24" s="15">
        <v>29</v>
      </c>
      <c r="C24" s="95"/>
      <c r="D24" s="88">
        <v>3824332</v>
      </c>
      <c r="E24" s="89"/>
      <c r="F24" s="88">
        <v>4853270</v>
      </c>
      <c r="G24" s="89"/>
      <c r="H24" s="88">
        <v>29468165</v>
      </c>
      <c r="I24" s="89"/>
      <c r="J24" s="88">
        <v>52240307</v>
      </c>
    </row>
    <row r="25" spans="1:10" ht="20.100000000000001" customHeight="1">
      <c r="A25" s="7" t="s">
        <v>25</v>
      </c>
      <c r="B25" s="15"/>
      <c r="C25" s="95"/>
      <c r="D25" s="88">
        <v>-7790102</v>
      </c>
      <c r="E25" s="89"/>
      <c r="F25" s="88">
        <v>-11277671</v>
      </c>
      <c r="G25" s="89"/>
      <c r="H25" s="88">
        <v>-1609306</v>
      </c>
      <c r="I25" s="89"/>
      <c r="J25" s="88">
        <v>-1750346</v>
      </c>
    </row>
    <row r="26" spans="1:10" ht="20.100000000000001" customHeight="1">
      <c r="A26" s="7" t="s">
        <v>26</v>
      </c>
      <c r="B26" s="15"/>
      <c r="C26" s="95"/>
      <c r="D26" s="88">
        <v>-95451521</v>
      </c>
      <c r="E26" s="89"/>
      <c r="F26" s="88">
        <v>-160497235</v>
      </c>
      <c r="G26" s="89"/>
      <c r="H26" s="88">
        <v>-32811704</v>
      </c>
      <c r="I26" s="89"/>
      <c r="J26" s="88">
        <v>-93913750</v>
      </c>
    </row>
    <row r="27" spans="1:10" ht="20.100000000000001" customHeight="1">
      <c r="A27" s="90" t="s">
        <v>27</v>
      </c>
      <c r="B27" s="15">
        <v>30</v>
      </c>
      <c r="C27" s="95"/>
      <c r="D27" s="96">
        <v>-11248468</v>
      </c>
      <c r="E27" s="89"/>
      <c r="F27" s="96">
        <v>-10569999</v>
      </c>
      <c r="G27" s="89"/>
      <c r="H27" s="96">
        <v>-1256148</v>
      </c>
      <c r="I27" s="89"/>
      <c r="J27" s="96">
        <v>-1211701</v>
      </c>
    </row>
    <row r="28" spans="1:10" ht="8.25" customHeight="1">
      <c r="A28" s="91"/>
      <c r="B28" s="15"/>
      <c r="D28" s="88"/>
      <c r="E28" s="88"/>
      <c r="F28" s="88"/>
      <c r="G28" s="89"/>
      <c r="H28" s="88"/>
      <c r="I28" s="89"/>
      <c r="J28" s="88"/>
    </row>
    <row r="29" spans="1:10" ht="20.100000000000001" customHeight="1">
      <c r="A29" s="86" t="s">
        <v>188</v>
      </c>
      <c r="D29" s="88">
        <f>SUM(D23:D27)</f>
        <v>-14660867</v>
      </c>
      <c r="E29" s="89"/>
      <c r="F29" s="88">
        <f>SUM(F23:F27)</f>
        <v>-192541730</v>
      </c>
      <c r="G29" s="89"/>
      <c r="H29" s="88">
        <f>SUM(H23:H27)</f>
        <v>-6668091</v>
      </c>
      <c r="I29" s="89"/>
      <c r="J29" s="88">
        <f>SUM(J23:J27)</f>
        <v>-44664349</v>
      </c>
    </row>
    <row r="30" spans="1:10" ht="20.100000000000001" customHeight="1">
      <c r="A30" s="7" t="s">
        <v>156</v>
      </c>
      <c r="B30" s="15">
        <v>32</v>
      </c>
      <c r="C30" s="95"/>
      <c r="D30" s="75">
        <v>-1806149</v>
      </c>
      <c r="E30" s="89"/>
      <c r="F30" s="75">
        <v>22689473</v>
      </c>
      <c r="G30" s="89"/>
      <c r="H30" s="75">
        <v>-354362</v>
      </c>
      <c r="I30" s="89"/>
      <c r="J30" s="75">
        <v>-2225087</v>
      </c>
    </row>
    <row r="31" spans="1:10" ht="8.25" customHeight="1">
      <c r="B31" s="4"/>
      <c r="D31" s="89"/>
      <c r="E31" s="89"/>
      <c r="F31" s="89"/>
      <c r="G31" s="89"/>
      <c r="H31" s="89"/>
      <c r="I31" s="89"/>
      <c r="J31" s="89"/>
    </row>
    <row r="32" spans="1:10" ht="20.100000000000001" customHeight="1">
      <c r="A32" s="79" t="s">
        <v>189</v>
      </c>
      <c r="D32" s="75">
        <f>SUM(D29:D30)</f>
        <v>-16467016</v>
      </c>
      <c r="E32" s="89"/>
      <c r="F32" s="75">
        <f>SUM(F29:F30)</f>
        <v>-169852257</v>
      </c>
      <c r="G32" s="89"/>
      <c r="H32" s="75">
        <f>SUM(H29:H30)</f>
        <v>-7022453</v>
      </c>
      <c r="I32" s="89"/>
      <c r="J32" s="75">
        <f>SUM(J29:J30)</f>
        <v>-46889436</v>
      </c>
    </row>
    <row r="33" spans="1:10" ht="20.100000000000001" customHeight="1">
      <c r="A33" s="91"/>
      <c r="D33" s="89"/>
      <c r="E33" s="89"/>
      <c r="F33" s="89"/>
      <c r="G33" s="89"/>
      <c r="H33" s="89"/>
      <c r="I33" s="89"/>
      <c r="J33" s="89"/>
    </row>
    <row r="34" spans="1:10" ht="20.100000000000001" customHeight="1">
      <c r="A34" s="91"/>
      <c r="D34" s="89"/>
      <c r="E34" s="89"/>
      <c r="F34" s="89"/>
      <c r="G34" s="89"/>
      <c r="H34" s="89"/>
      <c r="I34" s="89"/>
      <c r="J34" s="89"/>
    </row>
    <row r="35" spans="1:10" ht="20.100000000000001" customHeight="1">
      <c r="A35" s="91"/>
      <c r="D35" s="89"/>
      <c r="E35" s="89"/>
      <c r="F35" s="89"/>
      <c r="G35" s="89"/>
      <c r="H35" s="89"/>
      <c r="I35" s="89"/>
      <c r="J35" s="89"/>
    </row>
    <row r="36" spans="1:10" ht="20.100000000000001" customHeight="1">
      <c r="A36" s="91"/>
      <c r="D36" s="89"/>
      <c r="E36" s="89"/>
      <c r="F36" s="89"/>
      <c r="G36" s="89"/>
      <c r="H36" s="89"/>
      <c r="I36" s="89"/>
      <c r="J36" s="89"/>
    </row>
    <row r="37" spans="1:10" ht="20.100000000000001" customHeight="1">
      <c r="A37" s="91"/>
      <c r="D37" s="89"/>
      <c r="E37" s="89"/>
      <c r="F37" s="89"/>
      <c r="G37" s="89"/>
      <c r="H37" s="89"/>
      <c r="I37" s="89"/>
      <c r="J37" s="89"/>
    </row>
    <row r="38" spans="1:10" ht="20.100000000000001" customHeight="1">
      <c r="A38" s="91"/>
      <c r="D38" s="89"/>
      <c r="E38" s="89"/>
      <c r="F38" s="89"/>
      <c r="G38" s="89"/>
      <c r="H38" s="89"/>
      <c r="I38" s="89"/>
      <c r="J38" s="89"/>
    </row>
    <row r="39" spans="1:10" ht="20.100000000000001" customHeight="1">
      <c r="A39" s="91"/>
      <c r="D39" s="89"/>
      <c r="E39" s="89"/>
      <c r="F39" s="89"/>
      <c r="G39" s="89"/>
      <c r="H39" s="89"/>
      <c r="I39" s="89"/>
      <c r="J39" s="89"/>
    </row>
    <row r="40" spans="1:10" ht="20.100000000000001" customHeight="1">
      <c r="A40" s="198" t="s">
        <v>11</v>
      </c>
      <c r="B40" s="198"/>
      <c r="C40" s="198"/>
      <c r="D40" s="198"/>
      <c r="E40" s="198"/>
      <c r="F40" s="198"/>
      <c r="G40" s="198"/>
      <c r="H40" s="198"/>
      <c r="I40" s="198"/>
      <c r="J40" s="198"/>
    </row>
    <row r="41" spans="1:10" ht="20.100000000000001" customHeight="1">
      <c r="A41" s="91"/>
      <c r="D41" s="89"/>
      <c r="E41" s="89"/>
      <c r="F41" s="89"/>
      <c r="G41" s="89"/>
      <c r="H41" s="89"/>
      <c r="I41" s="89"/>
      <c r="J41" s="89"/>
    </row>
    <row r="42" spans="1:10" ht="20.100000000000001" customHeight="1">
      <c r="A42" s="91"/>
      <c r="D42" s="89"/>
      <c r="E42" s="89"/>
      <c r="F42" s="89"/>
      <c r="G42" s="89"/>
      <c r="H42" s="89"/>
      <c r="I42" s="89"/>
      <c r="J42" s="89"/>
    </row>
    <row r="43" spans="1:10" ht="7.5" customHeight="1">
      <c r="A43" s="91"/>
      <c r="D43" s="89"/>
      <c r="E43" s="89"/>
      <c r="F43" s="89"/>
      <c r="G43" s="89"/>
      <c r="H43" s="89"/>
      <c r="I43" s="89"/>
      <c r="J43" s="89"/>
    </row>
    <row r="44" spans="1:10" ht="21.95" customHeight="1">
      <c r="A44" s="78" t="str">
        <f>'6-8'!A46</f>
        <v>หมายเหตุประกอบงบการเงินรวมและงบการเงินเฉพาะกิจการในหน้า 15 ถึง 82 เป็นส่วนหนึ่งของงบการเงินนี้</v>
      </c>
      <c r="B44" s="19"/>
      <c r="C44" s="19"/>
      <c r="D44" s="75"/>
      <c r="E44" s="75"/>
      <c r="F44" s="75"/>
      <c r="G44" s="75"/>
      <c r="H44" s="75"/>
      <c r="I44" s="75"/>
      <c r="J44" s="75"/>
    </row>
    <row r="45" spans="1:10" ht="21.75" customHeight="1">
      <c r="A45" s="201" t="s">
        <v>58</v>
      </c>
      <c r="B45" s="201"/>
      <c r="D45" s="89"/>
      <c r="E45" s="89"/>
      <c r="F45" s="89"/>
      <c r="G45" s="89"/>
      <c r="H45" s="89"/>
      <c r="I45" s="89"/>
      <c r="J45" s="89"/>
    </row>
    <row r="46" spans="1:10" ht="21.75" customHeight="1">
      <c r="A46" s="91" t="s">
        <v>129</v>
      </c>
      <c r="D46" s="89"/>
      <c r="E46" s="89"/>
      <c r="F46" s="89"/>
      <c r="G46" s="89"/>
      <c r="H46" s="89"/>
      <c r="I46" s="89"/>
      <c r="J46" s="89"/>
    </row>
    <row r="47" spans="1:10" ht="21.75" customHeight="1">
      <c r="A47" s="97" t="s">
        <v>162</v>
      </c>
      <c r="B47" s="19"/>
      <c r="C47" s="19"/>
      <c r="D47" s="75"/>
      <c r="E47" s="75"/>
      <c r="F47" s="75"/>
      <c r="G47" s="75"/>
      <c r="H47" s="75"/>
      <c r="I47" s="75"/>
      <c r="J47" s="75"/>
    </row>
    <row r="48" spans="1:10" ht="20.100000000000001" customHeight="1">
      <c r="A48" s="91"/>
      <c r="D48" s="89"/>
      <c r="E48" s="89"/>
      <c r="F48" s="89"/>
      <c r="G48" s="89"/>
      <c r="H48" s="89"/>
      <c r="I48" s="89"/>
      <c r="J48" s="89"/>
    </row>
    <row r="49" spans="1:10" ht="20.100000000000001" customHeight="1">
      <c r="A49" s="91"/>
      <c r="B49" s="14"/>
      <c r="C49" s="14"/>
      <c r="D49" s="200" t="s">
        <v>74</v>
      </c>
      <c r="E49" s="200"/>
      <c r="F49" s="200"/>
      <c r="G49" s="98"/>
      <c r="H49" s="200" t="s">
        <v>86</v>
      </c>
      <c r="I49" s="200"/>
      <c r="J49" s="200"/>
    </row>
    <row r="50" spans="1:10" ht="20.100000000000001" customHeight="1">
      <c r="A50" s="91"/>
      <c r="B50" s="14"/>
      <c r="C50" s="14"/>
      <c r="D50" s="84" t="s">
        <v>161</v>
      </c>
      <c r="E50" s="84"/>
      <c r="F50" s="84" t="s">
        <v>138</v>
      </c>
      <c r="G50" s="84"/>
      <c r="H50" s="84" t="s">
        <v>161</v>
      </c>
      <c r="I50" s="84"/>
      <c r="J50" s="84" t="s">
        <v>138</v>
      </c>
    </row>
    <row r="51" spans="1:10" ht="20.100000000000001" customHeight="1">
      <c r="A51" s="91"/>
      <c r="B51" s="107" t="s">
        <v>0</v>
      </c>
      <c r="C51" s="14"/>
      <c r="D51" s="170" t="s">
        <v>55</v>
      </c>
      <c r="E51" s="85"/>
      <c r="F51" s="170" t="s">
        <v>55</v>
      </c>
      <c r="G51" s="85"/>
      <c r="H51" s="170" t="s">
        <v>55</v>
      </c>
      <c r="I51" s="85"/>
      <c r="J51" s="170" t="s">
        <v>55</v>
      </c>
    </row>
    <row r="52" spans="1:10" ht="8.25" customHeight="1">
      <c r="A52" s="91"/>
      <c r="D52" s="89"/>
      <c r="E52" s="89"/>
      <c r="F52" s="89"/>
      <c r="G52" s="89"/>
      <c r="H52" s="89"/>
      <c r="I52" s="89"/>
      <c r="J52" s="89"/>
    </row>
    <row r="53" spans="1:10" ht="20.100000000000001" customHeight="1">
      <c r="A53" s="91" t="s">
        <v>177</v>
      </c>
      <c r="D53" s="89"/>
      <c r="E53" s="89"/>
      <c r="F53" s="89"/>
      <c r="G53" s="89"/>
      <c r="H53" s="89"/>
      <c r="I53" s="89"/>
      <c r="J53" s="89"/>
    </row>
    <row r="54" spans="1:10" ht="20.100000000000001" customHeight="1">
      <c r="A54" s="99" t="s">
        <v>116</v>
      </c>
      <c r="D54" s="89"/>
      <c r="E54" s="89"/>
      <c r="F54" s="89"/>
      <c r="G54" s="89"/>
      <c r="H54" s="89"/>
      <c r="I54" s="89"/>
      <c r="J54" s="89"/>
    </row>
    <row r="55" spans="1:10" ht="20.100000000000001" customHeight="1">
      <c r="A55" s="90" t="s">
        <v>117</v>
      </c>
      <c r="D55" s="89"/>
      <c r="E55" s="89"/>
      <c r="F55" s="89"/>
      <c r="G55" s="89"/>
      <c r="H55" s="89"/>
      <c r="I55" s="89"/>
      <c r="J55" s="89"/>
    </row>
    <row r="56" spans="1:10" ht="20.100000000000001" customHeight="1">
      <c r="A56" s="90" t="s">
        <v>113</v>
      </c>
      <c r="D56" s="89"/>
      <c r="E56" s="89"/>
      <c r="F56" s="89"/>
      <c r="G56" s="89"/>
      <c r="H56" s="89"/>
      <c r="I56" s="89"/>
      <c r="J56" s="89"/>
    </row>
    <row r="57" spans="1:10" ht="20.100000000000001" customHeight="1">
      <c r="A57" s="90" t="s">
        <v>114</v>
      </c>
      <c r="B57" s="15">
        <v>26</v>
      </c>
      <c r="D57" s="89">
        <v>0</v>
      </c>
      <c r="E57" s="89"/>
      <c r="F57" s="89">
        <v>3568868</v>
      </c>
      <c r="G57" s="89"/>
      <c r="H57" s="89">
        <v>0</v>
      </c>
      <c r="I57" s="89"/>
      <c r="J57" s="89">
        <v>986620</v>
      </c>
    </row>
    <row r="58" spans="1:10" ht="20.100000000000001" customHeight="1">
      <c r="A58" s="90" t="s">
        <v>106</v>
      </c>
      <c r="D58" s="89"/>
      <c r="E58" s="89"/>
      <c r="F58" s="89"/>
      <c r="G58" s="89"/>
      <c r="H58" s="89"/>
      <c r="I58" s="89"/>
      <c r="J58" s="89"/>
    </row>
    <row r="59" spans="1:10" ht="20.100000000000001" customHeight="1">
      <c r="A59" s="90" t="s">
        <v>107</v>
      </c>
      <c r="B59" s="15">
        <v>22</v>
      </c>
      <c r="D59" s="75">
        <v>0</v>
      </c>
      <c r="E59" s="89"/>
      <c r="F59" s="75">
        <v>-699523</v>
      </c>
      <c r="G59" s="89"/>
      <c r="H59" s="75">
        <v>0</v>
      </c>
      <c r="I59" s="89"/>
      <c r="J59" s="75">
        <v>-197324</v>
      </c>
    </row>
    <row r="60" spans="1:10" ht="8.25" customHeight="1">
      <c r="A60" s="91"/>
      <c r="D60" s="89"/>
      <c r="E60" s="89"/>
      <c r="F60" s="89"/>
      <c r="G60" s="89"/>
      <c r="H60" s="89"/>
      <c r="I60" s="89"/>
      <c r="J60" s="89"/>
    </row>
    <row r="61" spans="1:10" ht="20.100000000000001" customHeight="1">
      <c r="A61" s="91" t="s">
        <v>170</v>
      </c>
      <c r="D61" s="75">
        <f>SUM(D57:D59)</f>
        <v>0</v>
      </c>
      <c r="E61" s="89"/>
      <c r="F61" s="75">
        <f>SUM(F57:F59)</f>
        <v>2869345</v>
      </c>
      <c r="G61" s="89"/>
      <c r="H61" s="75">
        <f>SUM(H57:H59)</f>
        <v>0</v>
      </c>
      <c r="I61" s="89"/>
      <c r="J61" s="75">
        <f>SUM(J57:J59)</f>
        <v>789296</v>
      </c>
    </row>
    <row r="62" spans="1:10" ht="8.25" customHeight="1">
      <c r="B62" s="4"/>
      <c r="D62" s="89"/>
      <c r="E62" s="89"/>
      <c r="F62" s="89"/>
      <c r="G62" s="89"/>
      <c r="H62" s="89"/>
      <c r="I62" s="89"/>
      <c r="J62" s="89"/>
    </row>
    <row r="63" spans="1:10" ht="20.100000000000001" customHeight="1" thickBot="1">
      <c r="A63" s="91" t="s">
        <v>84</v>
      </c>
      <c r="D63" s="100">
        <f>D32+D61</f>
        <v>-16467016</v>
      </c>
      <c r="E63" s="89"/>
      <c r="F63" s="100">
        <f>F32+F61</f>
        <v>-166982912</v>
      </c>
      <c r="G63" s="89"/>
      <c r="H63" s="100">
        <f>H32+H61</f>
        <v>-7022453</v>
      </c>
      <c r="I63" s="89"/>
      <c r="J63" s="100">
        <f>J32+J61</f>
        <v>-46100140</v>
      </c>
    </row>
    <row r="64" spans="1:10" ht="20.100000000000001" customHeight="1" thickTop="1">
      <c r="A64" s="14"/>
      <c r="B64" s="15"/>
      <c r="C64" s="2"/>
      <c r="D64" s="87"/>
      <c r="E64" s="87"/>
      <c r="F64" s="87"/>
      <c r="G64" s="87"/>
      <c r="H64" s="87"/>
      <c r="I64" s="87"/>
      <c r="J64" s="87"/>
    </row>
    <row r="65" spans="1:10" ht="20.100000000000001" customHeight="1">
      <c r="A65" s="14"/>
      <c r="B65" s="15"/>
      <c r="C65" s="2"/>
      <c r="D65" s="87"/>
      <c r="E65" s="87"/>
      <c r="F65" s="87"/>
      <c r="G65" s="87"/>
      <c r="H65" s="87"/>
      <c r="I65" s="87"/>
      <c r="J65" s="87"/>
    </row>
    <row r="66" spans="1:10" ht="20.100000000000001" customHeight="1">
      <c r="A66" s="91" t="s">
        <v>171</v>
      </c>
      <c r="B66" s="15">
        <v>33</v>
      </c>
      <c r="D66" s="88"/>
      <c r="E66" s="88"/>
      <c r="F66" s="88"/>
      <c r="G66" s="89"/>
      <c r="H66" s="88"/>
      <c r="I66" s="89"/>
      <c r="J66" s="88"/>
    </row>
    <row r="67" spans="1:10" ht="8.25" customHeight="1">
      <c r="B67" s="86"/>
      <c r="C67" s="2"/>
      <c r="D67" s="87"/>
      <c r="E67" s="87"/>
      <c r="F67" s="87"/>
      <c r="G67" s="87"/>
      <c r="H67" s="87"/>
      <c r="I67" s="87"/>
      <c r="J67" s="87"/>
    </row>
    <row r="68" spans="1:10" ht="20.100000000000001" customHeight="1">
      <c r="A68" s="6" t="s">
        <v>172</v>
      </c>
      <c r="C68" s="101"/>
      <c r="D68" s="102">
        <f>D32/'6-8'!F111</f>
        <v>-2.1067567381763588E-2</v>
      </c>
      <c r="E68" s="103"/>
      <c r="F68" s="102">
        <f>F32/'6-8'!H111</f>
        <v>-0.21730554396085641</v>
      </c>
      <c r="G68" s="103"/>
      <c r="H68" s="102">
        <f>H32/'6-8'!J111</f>
        <v>-8.9843844059402048E-3</v>
      </c>
      <c r="I68" s="103"/>
      <c r="J68" s="102">
        <f>J32/'6-8'!L111</f>
        <v>-5.9989396525933499E-2</v>
      </c>
    </row>
    <row r="69" spans="1:10" ht="20.100000000000001" customHeight="1">
      <c r="C69" s="101"/>
      <c r="D69" s="102"/>
      <c r="E69" s="103"/>
      <c r="F69" s="102"/>
      <c r="G69" s="103"/>
      <c r="H69" s="103"/>
      <c r="I69" s="103"/>
      <c r="J69" s="103"/>
    </row>
    <row r="70" spans="1:10" ht="20.100000000000001" customHeight="1">
      <c r="C70" s="101"/>
      <c r="D70" s="102"/>
      <c r="E70" s="103"/>
      <c r="F70" s="102"/>
      <c r="G70" s="103"/>
      <c r="H70" s="103"/>
      <c r="I70" s="103"/>
      <c r="J70" s="103"/>
    </row>
    <row r="71" spans="1:10" ht="20.100000000000001" customHeight="1">
      <c r="C71" s="101"/>
      <c r="D71" s="102"/>
      <c r="E71" s="103"/>
      <c r="F71" s="102"/>
      <c r="G71" s="103"/>
      <c r="H71" s="103"/>
      <c r="I71" s="103"/>
      <c r="J71" s="103"/>
    </row>
    <row r="72" spans="1:10" ht="20.100000000000001" customHeight="1">
      <c r="C72" s="101"/>
      <c r="D72" s="102"/>
      <c r="E72" s="103"/>
      <c r="F72" s="102"/>
      <c r="G72" s="103"/>
      <c r="H72" s="103"/>
      <c r="I72" s="103"/>
      <c r="J72" s="103"/>
    </row>
    <row r="73" spans="1:10" ht="20.100000000000001" customHeight="1">
      <c r="C73" s="101"/>
      <c r="D73" s="102"/>
      <c r="E73" s="103"/>
      <c r="F73" s="102"/>
      <c r="G73" s="103"/>
      <c r="H73" s="103"/>
      <c r="I73" s="103"/>
      <c r="J73" s="103"/>
    </row>
    <row r="74" spans="1:10" ht="20.100000000000001" customHeight="1">
      <c r="C74" s="101"/>
      <c r="D74" s="102"/>
      <c r="E74" s="103"/>
      <c r="F74" s="102"/>
      <c r="G74" s="103"/>
      <c r="H74" s="103"/>
      <c r="I74" s="103"/>
      <c r="J74" s="103"/>
    </row>
    <row r="75" spans="1:10" ht="20.100000000000001" customHeight="1">
      <c r="C75" s="101"/>
      <c r="D75" s="102"/>
      <c r="E75" s="103"/>
      <c r="F75" s="102"/>
      <c r="G75" s="103"/>
      <c r="H75" s="103"/>
      <c r="I75" s="103"/>
      <c r="J75" s="103"/>
    </row>
    <row r="76" spans="1:10" ht="20.100000000000001" customHeight="1">
      <c r="C76" s="101"/>
      <c r="D76" s="119"/>
      <c r="E76" s="103"/>
      <c r="F76" s="119"/>
      <c r="G76" s="103"/>
      <c r="H76" s="103"/>
      <c r="I76" s="103"/>
      <c r="J76" s="103"/>
    </row>
    <row r="77" spans="1:10" ht="20.100000000000001" customHeight="1">
      <c r="C77" s="101"/>
      <c r="D77" s="119"/>
      <c r="E77" s="103"/>
      <c r="F77" s="119"/>
      <c r="G77" s="103"/>
      <c r="H77" s="103"/>
      <c r="I77" s="103"/>
      <c r="J77" s="103"/>
    </row>
    <row r="78" spans="1:10" ht="20.100000000000001" customHeight="1">
      <c r="C78" s="101"/>
      <c r="D78" s="119"/>
      <c r="E78" s="103"/>
      <c r="F78" s="119"/>
      <c r="G78" s="103"/>
      <c r="H78" s="103"/>
      <c r="I78" s="103"/>
      <c r="J78" s="103"/>
    </row>
    <row r="79" spans="1:10" ht="20.100000000000001" customHeight="1">
      <c r="C79" s="101"/>
      <c r="D79" s="119"/>
      <c r="E79" s="103"/>
      <c r="F79" s="119"/>
      <c r="G79" s="103"/>
      <c r="H79" s="103"/>
      <c r="I79" s="103"/>
      <c r="J79" s="103"/>
    </row>
    <row r="80" spans="1:10" ht="20.100000000000001" customHeight="1">
      <c r="C80" s="101"/>
      <c r="D80" s="119"/>
      <c r="E80" s="103"/>
      <c r="F80" s="119"/>
      <c r="G80" s="103"/>
      <c r="H80" s="103"/>
      <c r="I80" s="103"/>
      <c r="J80" s="103"/>
    </row>
    <row r="81" spans="1:10" ht="20.100000000000001" customHeight="1">
      <c r="C81" s="101"/>
      <c r="D81" s="102"/>
      <c r="E81" s="103"/>
      <c r="F81" s="102"/>
      <c r="G81" s="103"/>
      <c r="H81" s="103"/>
      <c r="I81" s="103"/>
      <c r="J81" s="103"/>
    </row>
    <row r="82" spans="1:10" ht="20.100000000000001" customHeight="1">
      <c r="A82" s="198" t="s">
        <v>11</v>
      </c>
      <c r="B82" s="198"/>
      <c r="C82" s="198"/>
      <c r="D82" s="198"/>
      <c r="E82" s="198"/>
      <c r="F82" s="198"/>
      <c r="G82" s="198"/>
      <c r="H82" s="198"/>
      <c r="I82" s="198"/>
      <c r="J82" s="198"/>
    </row>
    <row r="83" spans="1:10" ht="20.100000000000001" customHeight="1">
      <c r="A83" s="193"/>
      <c r="B83" s="193"/>
      <c r="C83" s="193"/>
      <c r="D83" s="193"/>
      <c r="E83" s="193"/>
      <c r="F83" s="193"/>
      <c r="G83" s="193"/>
      <c r="H83" s="193"/>
      <c r="I83" s="193"/>
      <c r="J83" s="193"/>
    </row>
    <row r="84" spans="1:10" ht="20.100000000000001" customHeight="1">
      <c r="A84" s="197"/>
      <c r="B84" s="197"/>
      <c r="C84" s="197"/>
      <c r="D84" s="197"/>
      <c r="E84" s="197"/>
      <c r="F84" s="197"/>
      <c r="G84" s="197"/>
      <c r="H84" s="197"/>
      <c r="I84" s="197"/>
      <c r="J84" s="197"/>
    </row>
    <row r="85" spans="1:10" ht="12" customHeight="1">
      <c r="A85" s="193"/>
      <c r="B85" s="193"/>
      <c r="C85" s="193"/>
      <c r="D85" s="193"/>
      <c r="E85" s="193"/>
      <c r="F85" s="193"/>
      <c r="G85" s="193"/>
      <c r="H85" s="193"/>
      <c r="I85" s="193"/>
      <c r="J85" s="193"/>
    </row>
    <row r="86" spans="1:10" ht="21.75" customHeight="1">
      <c r="A86" s="19" t="str">
        <f>+'6-8'!A136</f>
        <v>หมายเหตุประกอบงบการเงินรวมและงบการเงินเฉพาะกิจการในหน้า 15 ถึง 82 เป็นส่วนหนึ่งของงบการเงินนี้</v>
      </c>
      <c r="B86" s="19"/>
      <c r="C86" s="19"/>
      <c r="D86" s="21"/>
      <c r="E86" s="21"/>
      <c r="F86" s="21"/>
      <c r="G86" s="21"/>
      <c r="H86" s="21"/>
      <c r="I86" s="21"/>
      <c r="J86" s="21"/>
    </row>
  </sheetData>
  <mergeCells count="7">
    <mergeCell ref="D5:F5"/>
    <mergeCell ref="H5:J5"/>
    <mergeCell ref="A82:J82"/>
    <mergeCell ref="D49:F49"/>
    <mergeCell ref="H49:J49"/>
    <mergeCell ref="A40:J40"/>
    <mergeCell ref="A45:B45"/>
  </mergeCells>
  <pageMargins left="0.8" right="0.5" top="0.5" bottom="0.6" header="0.49" footer="0.4"/>
  <pageSetup paperSize="9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"/>
  <sheetViews>
    <sheetView zoomScaleNormal="100" zoomScaleSheetLayoutView="85" workbookViewId="0"/>
  </sheetViews>
  <sheetFormatPr defaultColWidth="9.140625" defaultRowHeight="21.6" customHeight="1"/>
  <cols>
    <col min="1" max="1" width="46.28515625" style="6" customWidth="1"/>
    <col min="2" max="2" width="2.42578125" style="16" customWidth="1"/>
    <col min="3" max="3" width="0.85546875" style="6" customWidth="1"/>
    <col min="4" max="4" width="10.85546875" style="16" bestFit="1" customWidth="1"/>
    <col min="5" max="5" width="0.85546875" style="16" customWidth="1"/>
    <col min="6" max="6" width="9.5703125" style="16" bestFit="1" customWidth="1"/>
    <col min="7" max="7" width="0.85546875" style="16" customWidth="1"/>
    <col min="8" max="8" width="15.7109375" style="16" customWidth="1"/>
    <col min="9" max="9" width="0.85546875" style="16" customWidth="1"/>
    <col min="10" max="10" width="11.7109375" style="16" bestFit="1" customWidth="1"/>
    <col min="11" max="11" width="0.85546875" style="16" customWidth="1"/>
    <col min="12" max="12" width="11.85546875" style="16" bestFit="1" customWidth="1"/>
    <col min="13" max="13" width="0.85546875" style="16" customWidth="1"/>
    <col min="14" max="14" width="10.140625" style="16" bestFit="1" customWidth="1"/>
    <col min="15" max="15" width="0.85546875" style="16" customWidth="1"/>
    <col min="16" max="16" width="13.140625" style="16" bestFit="1" customWidth="1"/>
    <col min="17" max="16384" width="9.140625" style="6"/>
  </cols>
  <sheetData>
    <row r="1" spans="1:16" ht="21.6" customHeight="1">
      <c r="A1" s="14" t="s">
        <v>58</v>
      </c>
    </row>
    <row r="2" spans="1:16" ht="21.6" customHeight="1">
      <c r="A2" s="148" t="s">
        <v>91</v>
      </c>
    </row>
    <row r="3" spans="1:16" ht="21.6" customHeight="1">
      <c r="A3" s="149" t="s">
        <v>162</v>
      </c>
      <c r="B3" s="21"/>
      <c r="C3" s="19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21" customHeight="1"/>
    <row r="5" spans="1:16" s="147" customFormat="1" ht="21" customHeight="1">
      <c r="A5" s="151"/>
      <c r="D5" s="202" t="s">
        <v>74</v>
      </c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6" s="147" customFormat="1" ht="21" customHeight="1">
      <c r="A6" s="151"/>
      <c r="D6" s="202" t="s">
        <v>108</v>
      </c>
      <c r="E6" s="202"/>
      <c r="F6" s="202"/>
      <c r="G6" s="202"/>
      <c r="H6" s="202"/>
      <c r="I6" s="202"/>
      <c r="J6" s="202"/>
      <c r="K6" s="202"/>
      <c r="L6" s="202"/>
      <c r="M6" s="165"/>
      <c r="N6" s="165"/>
      <c r="O6" s="165"/>
      <c r="P6" s="165"/>
    </row>
    <row r="7" spans="1:16" s="147" customFormat="1" ht="21" customHeight="1">
      <c r="A7" s="151"/>
      <c r="B7" s="155"/>
      <c r="D7" s="155"/>
      <c r="E7" s="165"/>
      <c r="F7" s="165"/>
      <c r="G7" s="165"/>
      <c r="H7" s="199" t="s">
        <v>133</v>
      </c>
      <c r="I7" s="202"/>
      <c r="J7" s="202"/>
      <c r="K7" s="166"/>
      <c r="L7" s="155" t="s">
        <v>67</v>
      </c>
      <c r="M7" s="165"/>
      <c r="N7" s="155" t="s">
        <v>68</v>
      </c>
      <c r="O7" s="165"/>
      <c r="P7" s="165"/>
    </row>
    <row r="8" spans="1:16" s="151" customFormat="1" ht="21" customHeight="1">
      <c r="B8" s="66"/>
      <c r="D8" s="66" t="s">
        <v>109</v>
      </c>
      <c r="E8" s="72"/>
      <c r="F8" s="66" t="s">
        <v>28</v>
      </c>
      <c r="G8" s="155"/>
      <c r="H8" s="155" t="s">
        <v>122</v>
      </c>
      <c r="I8" s="155"/>
      <c r="J8" s="165"/>
      <c r="K8" s="155"/>
      <c r="L8" s="155" t="s">
        <v>110</v>
      </c>
      <c r="M8" s="155"/>
      <c r="N8" s="155" t="s">
        <v>70</v>
      </c>
      <c r="O8" s="155"/>
      <c r="P8" s="155" t="s">
        <v>30</v>
      </c>
    </row>
    <row r="9" spans="1:16" s="151" customFormat="1" ht="21" customHeight="1">
      <c r="B9" s="143"/>
      <c r="D9" s="66" t="s">
        <v>73</v>
      </c>
      <c r="E9" s="72"/>
      <c r="F9" s="66" t="s">
        <v>29</v>
      </c>
      <c r="G9" s="155"/>
      <c r="H9" s="155" t="s">
        <v>52</v>
      </c>
      <c r="I9" s="155"/>
      <c r="J9" s="155" t="s">
        <v>23</v>
      </c>
      <c r="K9" s="155"/>
      <c r="L9" s="155" t="s">
        <v>111</v>
      </c>
      <c r="M9" s="155"/>
      <c r="N9" s="155" t="s">
        <v>69</v>
      </c>
      <c r="O9" s="155"/>
      <c r="P9" s="155" t="s">
        <v>88</v>
      </c>
    </row>
    <row r="10" spans="1:16" s="151" customFormat="1" ht="21" customHeight="1">
      <c r="B10" s="160"/>
      <c r="D10" s="73" t="s">
        <v>55</v>
      </c>
      <c r="E10" s="72"/>
      <c r="F10" s="73" t="s">
        <v>55</v>
      </c>
      <c r="G10" s="155"/>
      <c r="H10" s="73" t="s">
        <v>55</v>
      </c>
      <c r="I10" s="155"/>
      <c r="J10" s="73" t="s">
        <v>55</v>
      </c>
      <c r="K10" s="155"/>
      <c r="L10" s="73" t="s">
        <v>55</v>
      </c>
      <c r="M10" s="155"/>
      <c r="N10" s="73" t="s">
        <v>55</v>
      </c>
      <c r="O10" s="155"/>
      <c r="P10" s="73" t="s">
        <v>55</v>
      </c>
    </row>
    <row r="11" spans="1:16" s="151" customFormat="1" ht="6" customHeight="1">
      <c r="B11" s="162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</row>
    <row r="12" spans="1:16" s="147" customFormat="1" ht="21" customHeight="1">
      <c r="A12" s="17" t="s">
        <v>191</v>
      </c>
      <c r="B12" s="144"/>
      <c r="D12" s="74">
        <v>781628733</v>
      </c>
      <c r="E12" s="74"/>
      <c r="F12" s="74">
        <v>906214683</v>
      </c>
      <c r="G12" s="74"/>
      <c r="H12" s="74">
        <v>10658657</v>
      </c>
      <c r="I12" s="74"/>
      <c r="J12" s="74">
        <v>-192945726</v>
      </c>
      <c r="K12" s="74"/>
      <c r="L12" s="74">
        <v>1505556347</v>
      </c>
      <c r="M12" s="74"/>
      <c r="N12" s="74">
        <v>-298505</v>
      </c>
      <c r="O12" s="74"/>
      <c r="P12" s="74">
        <v>1505257842</v>
      </c>
    </row>
    <row r="13" spans="1:16" s="147" customFormat="1" ht="6" customHeight="1">
      <c r="A13" s="17"/>
      <c r="B13" s="14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s="147" customFormat="1" ht="21" customHeight="1">
      <c r="A14" s="152" t="s">
        <v>139</v>
      </c>
      <c r="B14" s="14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6" s="147" customFormat="1" ht="21" customHeight="1">
      <c r="A15" s="147" t="s">
        <v>141</v>
      </c>
      <c r="B15" s="167"/>
      <c r="C15" s="168"/>
      <c r="D15" s="89">
        <v>0</v>
      </c>
      <c r="E15" s="158"/>
      <c r="F15" s="89">
        <v>0</v>
      </c>
      <c r="G15" s="158"/>
      <c r="H15" s="89">
        <v>0</v>
      </c>
      <c r="I15" s="158"/>
      <c r="J15" s="89">
        <v>0</v>
      </c>
      <c r="K15" s="158"/>
      <c r="L15" s="89">
        <f>SUM(D15:J15)</f>
        <v>0</v>
      </c>
      <c r="M15" s="158"/>
      <c r="N15" s="74">
        <v>298505</v>
      </c>
      <c r="O15" s="92"/>
      <c r="P15" s="74">
        <f>SUM(L15:N15)</f>
        <v>298505</v>
      </c>
    </row>
    <row r="16" spans="1:16" s="147" customFormat="1" ht="21" customHeight="1">
      <c r="A16" s="147" t="s">
        <v>84</v>
      </c>
      <c r="B16" s="167"/>
      <c r="C16" s="168"/>
      <c r="D16" s="75">
        <v>0</v>
      </c>
      <c r="E16" s="158"/>
      <c r="F16" s="75">
        <v>0</v>
      </c>
      <c r="G16" s="158"/>
      <c r="H16" s="75">
        <v>0</v>
      </c>
      <c r="I16" s="158"/>
      <c r="J16" s="75">
        <v>-166982912</v>
      </c>
      <c r="K16" s="158"/>
      <c r="L16" s="75">
        <f>SUM(D16:J16)</f>
        <v>-166982912</v>
      </c>
      <c r="M16" s="158"/>
      <c r="N16" s="75">
        <v>0</v>
      </c>
      <c r="O16" s="169"/>
      <c r="P16" s="76">
        <f>SUM(L16:N16)</f>
        <v>-166982912</v>
      </c>
    </row>
    <row r="17" spans="1:16" s="147" customFormat="1" ht="6" customHeight="1">
      <c r="A17" s="151"/>
      <c r="B17" s="162"/>
      <c r="C17" s="151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</row>
    <row r="18" spans="1:16" s="147" customFormat="1" ht="21" customHeight="1" thickBot="1">
      <c r="A18" s="17" t="s">
        <v>140</v>
      </c>
      <c r="B18" s="144"/>
      <c r="D18" s="77">
        <f>SUM(D12:D17)</f>
        <v>781628733</v>
      </c>
      <c r="E18" s="74"/>
      <c r="F18" s="77">
        <f>SUM(F12:F17)</f>
        <v>906214683</v>
      </c>
      <c r="G18" s="74"/>
      <c r="H18" s="77">
        <f>SUM(H12:H17)</f>
        <v>10658657</v>
      </c>
      <c r="I18" s="74"/>
      <c r="J18" s="77">
        <f>SUM(J12:J17)</f>
        <v>-359928638</v>
      </c>
      <c r="K18" s="74"/>
      <c r="L18" s="77">
        <f>SUM(L12:L17)</f>
        <v>1338573435</v>
      </c>
      <c r="M18" s="74"/>
      <c r="N18" s="77">
        <f>SUM(N12:N17)</f>
        <v>0</v>
      </c>
      <c r="O18" s="74"/>
      <c r="P18" s="77">
        <f>SUM(P12:P17)</f>
        <v>1338573435</v>
      </c>
    </row>
    <row r="19" spans="1:16" s="147" customFormat="1" ht="21" customHeight="1" thickTop="1">
      <c r="A19" s="17"/>
      <c r="B19" s="14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</row>
    <row r="20" spans="1:16" s="147" customFormat="1" ht="21" customHeight="1">
      <c r="A20" s="17" t="s">
        <v>165</v>
      </c>
      <c r="B20" s="144"/>
      <c r="D20" s="74">
        <v>781628733</v>
      </c>
      <c r="E20" s="74"/>
      <c r="F20" s="74">
        <v>906214683</v>
      </c>
      <c r="G20" s="74"/>
      <c r="H20" s="74">
        <v>10658657</v>
      </c>
      <c r="I20" s="74"/>
      <c r="J20" s="74">
        <v>-359928638</v>
      </c>
      <c r="K20" s="74"/>
      <c r="L20" s="74">
        <f>SUM(D20:J20)</f>
        <v>1338573435</v>
      </c>
      <c r="M20" s="74"/>
      <c r="N20" s="74">
        <v>0</v>
      </c>
      <c r="O20" s="74"/>
      <c r="P20" s="74">
        <f>SUM(L20,N20)</f>
        <v>1338573435</v>
      </c>
    </row>
    <row r="21" spans="1:16" s="147" customFormat="1" ht="6" customHeight="1">
      <c r="A21" s="17"/>
      <c r="B21" s="14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</row>
    <row r="22" spans="1:16" s="147" customFormat="1" ht="21" customHeight="1">
      <c r="A22" s="152" t="s">
        <v>163</v>
      </c>
      <c r="B22" s="14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</row>
    <row r="23" spans="1:16" s="147" customFormat="1" ht="21" customHeight="1">
      <c r="A23" s="147" t="s">
        <v>84</v>
      </c>
      <c r="B23" s="167"/>
      <c r="C23" s="168"/>
      <c r="D23" s="75">
        <v>0</v>
      </c>
      <c r="E23" s="158"/>
      <c r="F23" s="75">
        <v>0</v>
      </c>
      <c r="G23" s="158"/>
      <c r="H23" s="75">
        <v>0</v>
      </c>
      <c r="I23" s="158"/>
      <c r="J23" s="75">
        <f>'9-10'!D32</f>
        <v>-16467016</v>
      </c>
      <c r="K23" s="158"/>
      <c r="L23" s="75">
        <f>SUM(D23:J23)</f>
        <v>-16467016</v>
      </c>
      <c r="M23" s="158"/>
      <c r="N23" s="75">
        <v>0</v>
      </c>
      <c r="O23" s="169"/>
      <c r="P23" s="76">
        <f>SUM(L23:N23)</f>
        <v>-16467016</v>
      </c>
    </row>
    <row r="24" spans="1:16" s="147" customFormat="1" ht="6" customHeight="1">
      <c r="A24" s="151"/>
      <c r="B24" s="162"/>
      <c r="C24" s="151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</row>
    <row r="25" spans="1:16" s="147" customFormat="1" ht="21" customHeight="1" thickBot="1">
      <c r="A25" s="17" t="s">
        <v>164</v>
      </c>
      <c r="B25" s="144"/>
      <c r="D25" s="77">
        <f>SUM(D20:D24)</f>
        <v>781628733</v>
      </c>
      <c r="E25" s="74"/>
      <c r="F25" s="77">
        <f>SUM(F20:F24)</f>
        <v>906214683</v>
      </c>
      <c r="G25" s="74"/>
      <c r="H25" s="77">
        <f>SUM(H20:H24)</f>
        <v>10658657</v>
      </c>
      <c r="I25" s="74"/>
      <c r="J25" s="77">
        <f>SUM(J20:J24)</f>
        <v>-376395654</v>
      </c>
      <c r="K25" s="74"/>
      <c r="L25" s="77">
        <f>SUM(L20:L24)</f>
        <v>1322106419</v>
      </c>
      <c r="M25" s="74"/>
      <c r="N25" s="77">
        <f>SUM(N20:N24)</f>
        <v>0</v>
      </c>
      <c r="O25" s="74"/>
      <c r="P25" s="77">
        <f>SUM(P20:P24)</f>
        <v>1322106419</v>
      </c>
    </row>
    <row r="26" spans="1:16" s="147" customFormat="1" ht="21" customHeight="1" thickTop="1">
      <c r="A26" s="17"/>
      <c r="B26" s="14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</row>
    <row r="27" spans="1:16" s="147" customFormat="1" ht="21" customHeight="1">
      <c r="A27" s="17"/>
      <c r="B27" s="14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</row>
    <row r="28" spans="1:16" s="147" customFormat="1" ht="21" customHeight="1">
      <c r="A28" s="17"/>
      <c r="B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</row>
    <row r="29" spans="1:16" ht="21.95" customHeight="1">
      <c r="A29" s="78" t="str">
        <f>'9-10'!A86</f>
        <v>หมายเหตุประกอบงบการเงินรวมและงบการเงินเฉพาะกิจการในหน้า 15 ถึง 82 เป็นส่วนหนึ่งของงบการเงินนี้</v>
      </c>
      <c r="B29" s="78"/>
      <c r="C29" s="78"/>
      <c r="D29" s="78"/>
      <c r="E29" s="78"/>
      <c r="F29" s="78"/>
      <c r="G29" s="164"/>
      <c r="H29" s="164"/>
      <c r="I29" s="164"/>
      <c r="J29" s="164"/>
      <c r="K29" s="164"/>
      <c r="L29" s="164"/>
      <c r="M29" s="21"/>
      <c r="N29" s="21"/>
      <c r="O29" s="21"/>
      <c r="P29" s="21"/>
    </row>
  </sheetData>
  <mergeCells count="3">
    <mergeCell ref="D5:P5"/>
    <mergeCell ref="D6:L6"/>
    <mergeCell ref="H7:J7"/>
  </mergeCells>
  <pageMargins left="0.5" right="0.5" top="0.5" bottom="0.6" header="0.49" footer="0.4"/>
  <pageSetup paperSize="9" firstPageNumber="11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8"/>
  <sheetViews>
    <sheetView zoomScaleNormal="100" zoomScaleSheetLayoutView="85" workbookViewId="0">
      <selection activeCell="I11" sqref="I11"/>
    </sheetView>
  </sheetViews>
  <sheetFormatPr defaultColWidth="9.140625" defaultRowHeight="21.6" customHeight="1"/>
  <cols>
    <col min="1" max="1" width="24.85546875" style="6" customWidth="1"/>
    <col min="2" max="2" width="24" style="6" customWidth="1"/>
    <col min="3" max="3" width="8.7109375" style="15" customWidth="1"/>
    <col min="4" max="4" width="1.28515625" style="6" customWidth="1"/>
    <col min="5" max="5" width="12" style="6" customWidth="1"/>
    <col min="6" max="6" width="1.28515625" style="6" customWidth="1"/>
    <col min="7" max="7" width="12.42578125" style="6" customWidth="1"/>
    <col min="8" max="8" width="1.28515625" style="6" customWidth="1"/>
    <col min="9" max="9" width="15.28515625" style="6" customWidth="1"/>
    <col min="10" max="10" width="1.28515625" style="120" customWidth="1"/>
    <col min="11" max="11" width="13.7109375" style="147" customWidth="1"/>
    <col min="12" max="12" width="1.28515625" style="6" customWidth="1"/>
    <col min="13" max="13" width="12.5703125" style="6" customWidth="1"/>
    <col min="14" max="16384" width="9.140625" style="6"/>
  </cols>
  <sheetData>
    <row r="1" spans="1:13" ht="21.6" customHeight="1">
      <c r="A1" s="14" t="s">
        <v>58</v>
      </c>
    </row>
    <row r="2" spans="1:13" ht="21.6" customHeight="1">
      <c r="A2" s="148" t="s">
        <v>128</v>
      </c>
    </row>
    <row r="3" spans="1:13" ht="21.6" customHeight="1">
      <c r="A3" s="149" t="str">
        <f>+'11'!A3</f>
        <v>สำหรับปีสิ้นสุดวันที่ 31 ธันวาคม พ.ศ. 2564</v>
      </c>
      <c r="B3" s="19"/>
      <c r="C3" s="20"/>
      <c r="D3" s="19"/>
      <c r="E3" s="19"/>
      <c r="F3" s="19"/>
      <c r="G3" s="19"/>
      <c r="H3" s="19"/>
      <c r="I3" s="19"/>
      <c r="J3" s="121"/>
      <c r="K3" s="150"/>
      <c r="L3" s="19"/>
      <c r="M3" s="19"/>
    </row>
    <row r="4" spans="1:13" ht="21.6" customHeight="1">
      <c r="A4" s="148"/>
    </row>
    <row r="5" spans="1:13" s="147" customFormat="1" ht="21.6" customHeight="1">
      <c r="A5" s="151"/>
      <c r="B5" s="151"/>
      <c r="C5" s="195"/>
      <c r="D5" s="152"/>
      <c r="E5" s="203" t="s">
        <v>75</v>
      </c>
      <c r="F5" s="203"/>
      <c r="G5" s="203"/>
      <c r="H5" s="203"/>
      <c r="I5" s="203"/>
      <c r="J5" s="203"/>
      <c r="K5" s="203"/>
      <c r="L5" s="203"/>
      <c r="M5" s="203"/>
    </row>
    <row r="6" spans="1:13" s="147" customFormat="1" ht="21.6" customHeight="1">
      <c r="A6" s="151"/>
      <c r="B6" s="151"/>
      <c r="C6" s="160"/>
      <c r="D6" s="151"/>
      <c r="E6" s="153"/>
      <c r="F6" s="151"/>
      <c r="G6" s="151"/>
      <c r="H6" s="151"/>
      <c r="I6" s="204" t="s">
        <v>133</v>
      </c>
      <c r="J6" s="204"/>
      <c r="K6" s="204"/>
      <c r="L6" s="151"/>
      <c r="M6" s="151"/>
    </row>
    <row r="7" spans="1:13" s="151" customFormat="1" ht="21.6" customHeight="1">
      <c r="C7" s="143"/>
      <c r="E7" s="66" t="s">
        <v>109</v>
      </c>
      <c r="F7" s="67"/>
      <c r="G7" s="68" t="s">
        <v>28</v>
      </c>
      <c r="H7" s="153"/>
      <c r="I7" s="153" t="s">
        <v>77</v>
      </c>
      <c r="J7" s="154"/>
      <c r="L7" s="153"/>
      <c r="M7" s="155" t="s">
        <v>30</v>
      </c>
    </row>
    <row r="8" spans="1:13" s="151" customFormat="1" ht="21.6" customHeight="1">
      <c r="C8" s="143"/>
      <c r="E8" s="66" t="s">
        <v>73</v>
      </c>
      <c r="F8" s="67"/>
      <c r="G8" s="68" t="s">
        <v>29</v>
      </c>
      <c r="H8" s="153"/>
      <c r="I8" s="153" t="s">
        <v>52</v>
      </c>
      <c r="J8" s="154"/>
      <c r="K8" s="153" t="s">
        <v>23</v>
      </c>
      <c r="L8" s="153"/>
      <c r="M8" s="155" t="s">
        <v>88</v>
      </c>
    </row>
    <row r="9" spans="1:13" s="151" customFormat="1" ht="21.6" customHeight="1">
      <c r="C9" s="160"/>
      <c r="E9" s="69" t="s">
        <v>55</v>
      </c>
      <c r="F9" s="67"/>
      <c r="G9" s="69" t="s">
        <v>55</v>
      </c>
      <c r="H9" s="153"/>
      <c r="I9" s="69" t="s">
        <v>55</v>
      </c>
      <c r="J9" s="154"/>
      <c r="K9" s="69" t="s">
        <v>55</v>
      </c>
      <c r="L9" s="153"/>
      <c r="M9" s="69" t="s">
        <v>55</v>
      </c>
    </row>
    <row r="10" spans="1:13" s="147" customFormat="1" ht="8.1" customHeight="1">
      <c r="A10" s="17"/>
      <c r="B10" s="17"/>
      <c r="C10" s="145"/>
      <c r="E10" s="70"/>
      <c r="F10" s="70"/>
      <c r="G10" s="70"/>
      <c r="H10" s="70"/>
      <c r="I10" s="70"/>
      <c r="J10" s="129"/>
      <c r="K10" s="131"/>
      <c r="L10" s="70"/>
      <c r="M10" s="70"/>
    </row>
    <row r="11" spans="1:13" s="147" customFormat="1" ht="18.75" customHeight="1">
      <c r="A11" s="17" t="s">
        <v>192</v>
      </c>
      <c r="C11" s="144"/>
      <c r="D11" s="74"/>
      <c r="E11" s="74">
        <v>781628733</v>
      </c>
      <c r="F11" s="74"/>
      <c r="G11" s="74">
        <v>906214683</v>
      </c>
      <c r="H11" s="74"/>
      <c r="I11" s="74">
        <v>10658657</v>
      </c>
      <c r="J11" s="129"/>
      <c r="K11" s="131">
        <v>-236021009</v>
      </c>
      <c r="L11" s="74"/>
      <c r="M11" s="74">
        <v>1462481064</v>
      </c>
    </row>
    <row r="12" spans="1:13" s="147" customFormat="1" ht="8.1" customHeight="1">
      <c r="A12" s="17"/>
      <c r="C12" s="144"/>
      <c r="D12" s="74"/>
      <c r="E12" s="74"/>
      <c r="F12" s="74"/>
      <c r="G12" s="74"/>
      <c r="H12" s="74"/>
      <c r="I12" s="74"/>
      <c r="J12" s="129"/>
      <c r="K12" s="131"/>
      <c r="L12" s="74"/>
      <c r="M12" s="74"/>
    </row>
    <row r="13" spans="1:13" s="147" customFormat="1" ht="21.6" customHeight="1">
      <c r="A13" s="152" t="s">
        <v>139</v>
      </c>
      <c r="C13" s="144"/>
      <c r="D13" s="74"/>
      <c r="E13" s="74"/>
      <c r="F13" s="74"/>
      <c r="G13" s="74"/>
      <c r="H13" s="74"/>
      <c r="I13" s="74"/>
      <c r="J13" s="129"/>
      <c r="K13" s="131"/>
      <c r="L13" s="74"/>
      <c r="M13" s="74"/>
    </row>
    <row r="14" spans="1:13" s="147" customFormat="1" ht="21.6" customHeight="1">
      <c r="A14" s="147" t="s">
        <v>84</v>
      </c>
      <c r="B14" s="161"/>
      <c r="C14" s="156"/>
      <c r="D14" s="89"/>
      <c r="E14" s="157">
        <v>0</v>
      </c>
      <c r="F14" s="89"/>
      <c r="G14" s="157">
        <v>0</v>
      </c>
      <c r="H14" s="89"/>
      <c r="I14" s="157">
        <v>0</v>
      </c>
      <c r="J14" s="130"/>
      <c r="K14" s="159">
        <v>-46100140</v>
      </c>
      <c r="L14" s="89"/>
      <c r="M14" s="157">
        <f>SUM(E14:K14)</f>
        <v>-46100140</v>
      </c>
    </row>
    <row r="15" spans="1:13" s="147" customFormat="1" ht="8.1" customHeight="1">
      <c r="A15" s="151"/>
      <c r="B15" s="151"/>
      <c r="C15" s="162"/>
      <c r="D15" s="162"/>
      <c r="E15" s="162"/>
      <c r="F15" s="162"/>
      <c r="G15" s="162"/>
      <c r="H15" s="162"/>
      <c r="I15" s="162"/>
      <c r="J15" s="163"/>
      <c r="K15" s="160"/>
      <c r="L15" s="162"/>
      <c r="M15" s="162"/>
    </row>
    <row r="16" spans="1:13" s="147" customFormat="1" ht="21.6" customHeight="1" thickBot="1">
      <c r="A16" s="17" t="s">
        <v>140</v>
      </c>
      <c r="C16" s="144"/>
      <c r="D16" s="74"/>
      <c r="E16" s="77">
        <f>SUM(E11:E14)</f>
        <v>781628733</v>
      </c>
      <c r="F16" s="74"/>
      <c r="G16" s="77">
        <f>SUM(G11:G14)</f>
        <v>906214683</v>
      </c>
      <c r="H16" s="74"/>
      <c r="I16" s="77">
        <f>SUM(I11:I14)</f>
        <v>10658657</v>
      </c>
      <c r="J16" s="129"/>
      <c r="K16" s="132">
        <f>SUM(K11:K14)</f>
        <v>-282121149</v>
      </c>
      <c r="L16" s="74"/>
      <c r="M16" s="77">
        <f>SUM(M11:M14)</f>
        <v>1416380924</v>
      </c>
    </row>
    <row r="17" spans="1:13" ht="21.6" customHeight="1" thickTop="1">
      <c r="C17" s="24"/>
    </row>
    <row r="18" spans="1:13" s="147" customFormat="1" ht="18.75">
      <c r="A18" s="17" t="s">
        <v>165</v>
      </c>
      <c r="C18" s="144"/>
      <c r="D18" s="74"/>
      <c r="E18" s="74">
        <v>781628733</v>
      </c>
      <c r="F18" s="74"/>
      <c r="G18" s="74">
        <v>906214683</v>
      </c>
      <c r="H18" s="74"/>
      <c r="I18" s="74">
        <v>10658657</v>
      </c>
      <c r="J18" s="129"/>
      <c r="K18" s="131">
        <v>-282121149</v>
      </c>
      <c r="L18" s="74"/>
      <c r="M18" s="74">
        <f>SUM(E18:K18)</f>
        <v>1416380924</v>
      </c>
    </row>
    <row r="19" spans="1:13" s="147" customFormat="1" ht="8.1" customHeight="1">
      <c r="A19" s="151"/>
      <c r="B19" s="151"/>
      <c r="C19" s="162"/>
      <c r="D19" s="162"/>
      <c r="E19" s="162"/>
      <c r="F19" s="162"/>
      <c r="G19" s="162"/>
      <c r="H19" s="162"/>
      <c r="I19" s="162"/>
      <c r="J19" s="163"/>
      <c r="K19" s="160"/>
      <c r="L19" s="162"/>
      <c r="M19" s="162"/>
    </row>
    <row r="20" spans="1:13" s="147" customFormat="1" ht="21.6" customHeight="1">
      <c r="A20" s="152" t="s">
        <v>163</v>
      </c>
      <c r="C20" s="144"/>
      <c r="D20" s="74"/>
      <c r="E20" s="74"/>
      <c r="F20" s="74"/>
      <c r="G20" s="74"/>
      <c r="H20" s="74"/>
      <c r="I20" s="74"/>
      <c r="J20" s="129"/>
      <c r="K20" s="131"/>
      <c r="L20" s="74"/>
      <c r="M20" s="74"/>
    </row>
    <row r="21" spans="1:13" s="147" customFormat="1" ht="21.6" customHeight="1">
      <c r="A21" s="147" t="s">
        <v>84</v>
      </c>
      <c r="B21" s="161"/>
      <c r="C21" s="156"/>
      <c r="D21" s="89"/>
      <c r="E21" s="157">
        <v>0</v>
      </c>
      <c r="F21" s="89"/>
      <c r="G21" s="157">
        <v>0</v>
      </c>
      <c r="H21" s="89"/>
      <c r="I21" s="157">
        <v>0</v>
      </c>
      <c r="J21" s="130"/>
      <c r="K21" s="159">
        <f>'9-10'!H32</f>
        <v>-7022453</v>
      </c>
      <c r="L21" s="89"/>
      <c r="M21" s="157">
        <f>SUM(E21:K21)</f>
        <v>-7022453</v>
      </c>
    </row>
    <row r="22" spans="1:13" s="147" customFormat="1" ht="8.1" customHeight="1">
      <c r="A22" s="151"/>
      <c r="B22" s="151"/>
      <c r="C22" s="162"/>
      <c r="D22" s="162"/>
      <c r="E22" s="162"/>
      <c r="F22" s="162"/>
      <c r="G22" s="162"/>
      <c r="H22" s="162"/>
      <c r="I22" s="162"/>
      <c r="J22" s="163"/>
      <c r="K22" s="160"/>
      <c r="L22" s="162"/>
      <c r="M22" s="162"/>
    </row>
    <row r="23" spans="1:13" s="147" customFormat="1" ht="21.6" customHeight="1" thickBot="1">
      <c r="A23" s="17" t="s">
        <v>164</v>
      </c>
      <c r="C23" s="144"/>
      <c r="D23" s="74"/>
      <c r="E23" s="77">
        <f>SUM(E18:E21)</f>
        <v>781628733</v>
      </c>
      <c r="F23" s="74"/>
      <c r="G23" s="77">
        <f>SUM(G18:G21)</f>
        <v>906214683</v>
      </c>
      <c r="H23" s="74"/>
      <c r="I23" s="77">
        <f>SUM(I18:I21)</f>
        <v>10658657</v>
      </c>
      <c r="J23" s="129"/>
      <c r="K23" s="132">
        <f>SUM(K18:K21)</f>
        <v>-289143602</v>
      </c>
      <c r="L23" s="74"/>
      <c r="M23" s="77">
        <f>SUM(M18:M21)</f>
        <v>1409358471</v>
      </c>
    </row>
    <row r="24" spans="1:13" s="147" customFormat="1" ht="21.6" customHeight="1" thickTop="1">
      <c r="A24" s="17"/>
      <c r="C24" s="144"/>
      <c r="D24" s="74"/>
      <c r="E24" s="74"/>
      <c r="F24" s="74"/>
      <c r="G24" s="74"/>
      <c r="H24" s="74"/>
      <c r="I24" s="74"/>
      <c r="J24" s="129"/>
      <c r="K24" s="131"/>
      <c r="L24" s="74"/>
      <c r="M24" s="74"/>
    </row>
    <row r="25" spans="1:13" s="147" customFormat="1" ht="23.25" customHeight="1">
      <c r="A25" s="17"/>
      <c r="C25" s="144"/>
      <c r="D25" s="74"/>
      <c r="E25" s="74"/>
      <c r="F25" s="74"/>
      <c r="G25" s="74"/>
      <c r="H25" s="74"/>
      <c r="I25" s="74"/>
      <c r="J25" s="129"/>
      <c r="K25" s="131"/>
      <c r="L25" s="74"/>
      <c r="M25" s="74"/>
    </row>
    <row r="26" spans="1:13" s="147" customFormat="1" ht="24" customHeight="1">
      <c r="A26" s="17"/>
      <c r="C26" s="144"/>
      <c r="D26" s="74"/>
      <c r="E26" s="74"/>
      <c r="F26" s="74"/>
      <c r="G26" s="74"/>
      <c r="H26" s="74"/>
      <c r="I26" s="74"/>
      <c r="J26" s="129"/>
      <c r="K26" s="131"/>
      <c r="L26" s="74"/>
      <c r="M26" s="74"/>
    </row>
    <row r="27" spans="1:13" s="147" customFormat="1" ht="22.5" customHeight="1">
      <c r="A27" s="17"/>
      <c r="C27" s="144"/>
      <c r="D27" s="74"/>
      <c r="E27" s="74"/>
      <c r="F27" s="74"/>
      <c r="G27" s="74"/>
      <c r="H27" s="74"/>
      <c r="I27" s="74"/>
      <c r="J27" s="129"/>
      <c r="K27" s="131"/>
      <c r="L27" s="74"/>
      <c r="M27" s="74"/>
    </row>
    <row r="28" spans="1:13" ht="21.95" customHeight="1">
      <c r="A28" s="78" t="str">
        <f>'11'!A29</f>
        <v>หมายเหตุประกอบงบการเงินรวมและงบการเงินเฉพาะกิจการในหน้า 15 ถึง 82 เป็นส่วนหนึ่งของงบการเงินนี้</v>
      </c>
      <c r="B28" s="78"/>
      <c r="C28" s="20"/>
      <c r="D28" s="78"/>
      <c r="E28" s="78"/>
      <c r="F28" s="78"/>
      <c r="G28" s="164"/>
      <c r="H28" s="164"/>
      <c r="I28" s="164"/>
      <c r="J28" s="164"/>
      <c r="K28" s="164"/>
      <c r="L28" s="164"/>
      <c r="M28" s="21"/>
    </row>
  </sheetData>
  <mergeCells count="2">
    <mergeCell ref="E5:M5"/>
    <mergeCell ref="I6:K6"/>
  </mergeCells>
  <pageMargins left="0.8" right="0.8" top="0.5" bottom="0.6" header="0.49" footer="0.4"/>
  <pageSetup paperSize="9" firstPageNumber="12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9"/>
  <sheetViews>
    <sheetView tabSelected="1" zoomScale="110" zoomScaleNormal="110" zoomScaleSheetLayoutView="145" workbookViewId="0"/>
  </sheetViews>
  <sheetFormatPr defaultColWidth="9.140625" defaultRowHeight="20.100000000000001" customHeight="1"/>
  <cols>
    <col min="1" max="1" width="1.42578125" style="6" customWidth="1"/>
    <col min="2" max="2" width="44.28515625" style="6" customWidth="1"/>
    <col min="3" max="3" width="7.7109375" style="15" customWidth="1"/>
    <col min="4" max="4" width="0.5703125" style="6" customWidth="1"/>
    <col min="5" max="5" width="10.7109375" style="16" customWidth="1"/>
    <col min="6" max="6" width="0.5703125" style="16" customWidth="1"/>
    <col min="7" max="7" width="11.28515625" style="16" customWidth="1"/>
    <col min="8" max="8" width="0.5703125" style="16" customWidth="1"/>
    <col min="9" max="9" width="10.7109375" style="16" customWidth="1"/>
    <col min="10" max="10" width="0.5703125" style="120" customWidth="1"/>
    <col min="11" max="11" width="10.7109375" style="16" customWidth="1"/>
    <col min="12" max="16384" width="9.140625" style="6"/>
  </cols>
  <sheetData>
    <row r="1" spans="1:11" ht="20.100000000000001" customHeight="1">
      <c r="A1" s="14" t="s">
        <v>58</v>
      </c>
    </row>
    <row r="2" spans="1:11" ht="20.100000000000001" customHeight="1">
      <c r="A2" s="17" t="s">
        <v>72</v>
      </c>
    </row>
    <row r="3" spans="1:11" ht="20.100000000000001" customHeight="1">
      <c r="A3" s="18" t="s">
        <v>162</v>
      </c>
      <c r="B3" s="19"/>
      <c r="C3" s="20"/>
      <c r="D3" s="19"/>
      <c r="E3" s="21"/>
      <c r="F3" s="21"/>
      <c r="G3" s="21"/>
      <c r="H3" s="21"/>
      <c r="I3" s="21"/>
      <c r="J3" s="121"/>
      <c r="K3" s="21"/>
    </row>
    <row r="4" spans="1:11" ht="16.5" customHeight="1">
      <c r="A4" s="22"/>
      <c r="B4" s="23"/>
      <c r="C4" s="24"/>
      <c r="D4" s="23"/>
      <c r="E4" s="25"/>
      <c r="F4" s="25"/>
      <c r="G4" s="25"/>
      <c r="H4" s="25"/>
      <c r="I4" s="25"/>
      <c r="J4" s="103"/>
      <c r="K4" s="25"/>
    </row>
    <row r="5" spans="1:11" s="26" customFormat="1" ht="18" customHeight="1">
      <c r="B5" s="27"/>
      <c r="C5" s="28"/>
      <c r="D5" s="28"/>
      <c r="E5" s="205" t="s">
        <v>74</v>
      </c>
      <c r="F5" s="205"/>
      <c r="G5" s="205"/>
      <c r="H5" s="29"/>
      <c r="I5" s="205" t="s">
        <v>86</v>
      </c>
      <c r="J5" s="205"/>
      <c r="K5" s="205"/>
    </row>
    <row r="6" spans="1:11" s="26" customFormat="1" ht="18" customHeight="1">
      <c r="B6" s="30"/>
      <c r="E6" s="31" t="s">
        <v>161</v>
      </c>
      <c r="F6" s="31"/>
      <c r="G6" s="31" t="s">
        <v>138</v>
      </c>
      <c r="H6" s="31"/>
      <c r="I6" s="31" t="s">
        <v>161</v>
      </c>
      <c r="J6" s="122"/>
      <c r="K6" s="31" t="s">
        <v>138</v>
      </c>
    </row>
    <row r="7" spans="1:11" s="26" customFormat="1" ht="18" customHeight="1">
      <c r="B7" s="30"/>
      <c r="C7" s="32" t="s">
        <v>0</v>
      </c>
      <c r="E7" s="33" t="s">
        <v>55</v>
      </c>
      <c r="F7" s="34"/>
      <c r="G7" s="33" t="s">
        <v>55</v>
      </c>
      <c r="H7" s="34"/>
      <c r="I7" s="33" t="s">
        <v>55</v>
      </c>
      <c r="J7" s="123"/>
      <c r="K7" s="33" t="s">
        <v>55</v>
      </c>
    </row>
    <row r="8" spans="1:11" s="26" customFormat="1" ht="18" customHeight="1">
      <c r="A8" s="35" t="s">
        <v>31</v>
      </c>
      <c r="B8" s="36"/>
      <c r="C8" s="37"/>
      <c r="E8" s="38"/>
      <c r="F8" s="38"/>
      <c r="G8" s="38"/>
      <c r="H8" s="38"/>
      <c r="I8" s="38"/>
      <c r="J8" s="124"/>
      <c r="K8" s="38"/>
    </row>
    <row r="9" spans="1:11" s="26" customFormat="1" ht="18" customHeight="1">
      <c r="A9" s="36" t="s">
        <v>169</v>
      </c>
      <c r="B9" s="36"/>
      <c r="C9" s="37"/>
      <c r="E9" s="139">
        <v>-14660867</v>
      </c>
      <c r="F9" s="111"/>
      <c r="G9" s="139">
        <v>-192541730</v>
      </c>
      <c r="H9" s="111"/>
      <c r="I9" s="111">
        <v>-6668091</v>
      </c>
      <c r="J9" s="111"/>
      <c r="K9" s="111">
        <v>-44664349</v>
      </c>
    </row>
    <row r="10" spans="1:11" s="26" customFormat="1" ht="18" customHeight="1">
      <c r="A10" s="36" t="s">
        <v>34</v>
      </c>
      <c r="B10" s="36"/>
      <c r="C10" s="37"/>
      <c r="E10" s="111"/>
      <c r="F10" s="111"/>
      <c r="G10" s="111"/>
      <c r="H10" s="111"/>
      <c r="I10" s="111"/>
      <c r="J10" s="111"/>
      <c r="K10" s="111"/>
    </row>
    <row r="11" spans="1:11" s="26" customFormat="1" ht="18" customHeight="1">
      <c r="A11" s="36"/>
      <c r="B11" s="36" t="s">
        <v>194</v>
      </c>
      <c r="C11" s="37"/>
      <c r="E11" s="111"/>
      <c r="F11" s="111"/>
      <c r="G11" s="111"/>
      <c r="H11" s="111"/>
      <c r="I11" s="111"/>
      <c r="J11" s="111"/>
      <c r="K11" s="111"/>
    </row>
    <row r="12" spans="1:11" s="26" customFormat="1" ht="18" customHeight="1">
      <c r="A12" s="36"/>
      <c r="B12" s="26" t="s">
        <v>195</v>
      </c>
      <c r="C12" s="37">
        <v>12</v>
      </c>
      <c r="E12" s="140">
        <v>-4231321</v>
      </c>
      <c r="F12" s="111"/>
      <c r="G12" s="140">
        <v>11641749</v>
      </c>
      <c r="H12" s="111"/>
      <c r="I12" s="111">
        <v>-181885</v>
      </c>
      <c r="J12" s="111"/>
      <c r="K12" s="111">
        <v>-21423</v>
      </c>
    </row>
    <row r="13" spans="1:11" s="26" customFormat="1" ht="18" customHeight="1">
      <c r="B13" s="36" t="s">
        <v>35</v>
      </c>
      <c r="C13" s="37">
        <v>31</v>
      </c>
      <c r="E13" s="140">
        <v>89130213</v>
      </c>
      <c r="F13" s="111"/>
      <c r="G13" s="140">
        <v>99952046</v>
      </c>
      <c r="H13" s="111"/>
      <c r="I13" s="111">
        <v>3743628</v>
      </c>
      <c r="J13" s="111"/>
      <c r="K13" s="111">
        <v>5024070</v>
      </c>
    </row>
    <row r="14" spans="1:11" s="26" customFormat="1" ht="18" customHeight="1">
      <c r="A14" s="40"/>
      <c r="B14" s="41" t="s">
        <v>119</v>
      </c>
      <c r="C14" s="42">
        <v>26</v>
      </c>
      <c r="D14" s="42"/>
      <c r="E14" s="113">
        <v>2012698</v>
      </c>
      <c r="F14" s="113"/>
      <c r="G14" s="113">
        <v>-9812974</v>
      </c>
      <c r="H14" s="113"/>
      <c r="I14" s="113">
        <v>473241</v>
      </c>
      <c r="J14" s="113"/>
      <c r="K14" s="113">
        <v>-6589152</v>
      </c>
    </row>
    <row r="15" spans="1:11" s="26" customFormat="1" ht="18" customHeight="1">
      <c r="A15" s="40"/>
      <c r="B15" s="41" t="s">
        <v>166</v>
      </c>
      <c r="C15" s="42"/>
      <c r="D15" s="42"/>
      <c r="E15" s="113"/>
      <c r="F15" s="113"/>
      <c r="G15" s="113"/>
      <c r="H15" s="113"/>
      <c r="I15" s="113"/>
      <c r="J15" s="113"/>
      <c r="K15" s="113"/>
    </row>
    <row r="16" spans="1:11" s="26" customFormat="1" ht="18" customHeight="1">
      <c r="B16" s="26" t="s">
        <v>167</v>
      </c>
      <c r="C16" s="146" t="s">
        <v>178</v>
      </c>
      <c r="D16" s="43"/>
      <c r="E16" s="140">
        <v>0</v>
      </c>
      <c r="F16" s="111"/>
      <c r="G16" s="140">
        <v>0</v>
      </c>
      <c r="H16" s="111"/>
      <c r="I16" s="111">
        <v>0</v>
      </c>
      <c r="J16" s="111"/>
      <c r="K16" s="111">
        <v>31100000</v>
      </c>
    </row>
    <row r="17" spans="1:11" s="26" customFormat="1" ht="18" customHeight="1">
      <c r="A17" s="40"/>
      <c r="B17" s="41" t="s">
        <v>142</v>
      </c>
      <c r="C17" s="42">
        <v>18</v>
      </c>
      <c r="D17" s="42"/>
      <c r="E17" s="113">
        <v>0</v>
      </c>
      <c r="F17" s="113"/>
      <c r="G17" s="113">
        <v>-1780774</v>
      </c>
      <c r="H17" s="113"/>
      <c r="I17" s="113">
        <v>0</v>
      </c>
      <c r="J17" s="113"/>
      <c r="K17" s="113">
        <v>0</v>
      </c>
    </row>
    <row r="18" spans="1:11" s="26" customFormat="1" ht="18" customHeight="1">
      <c r="B18" s="26" t="s">
        <v>157</v>
      </c>
      <c r="C18" s="42"/>
      <c r="D18" s="43"/>
      <c r="E18" s="140">
        <v>0</v>
      </c>
      <c r="F18" s="111"/>
      <c r="G18" s="140">
        <v>0</v>
      </c>
      <c r="H18" s="111"/>
      <c r="I18" s="113">
        <v>0</v>
      </c>
      <c r="J18" s="111"/>
      <c r="K18" s="111">
        <v>-23391793</v>
      </c>
    </row>
    <row r="19" spans="1:11" s="26" customFormat="1" ht="18" customHeight="1">
      <c r="B19" s="26" t="s">
        <v>146</v>
      </c>
      <c r="C19" s="42"/>
      <c r="D19" s="43"/>
      <c r="E19" s="140">
        <v>0</v>
      </c>
      <c r="F19" s="111"/>
      <c r="G19" s="140">
        <v>-908701</v>
      </c>
      <c r="H19" s="111"/>
      <c r="I19" s="111">
        <v>-46567</v>
      </c>
      <c r="J19" s="111"/>
      <c r="K19" s="111">
        <v>30572808</v>
      </c>
    </row>
    <row r="20" spans="1:11" s="26" customFormat="1" ht="18" customHeight="1">
      <c r="B20" s="36" t="s">
        <v>134</v>
      </c>
      <c r="C20" s="37"/>
      <c r="E20" s="140">
        <v>3276011</v>
      </c>
      <c r="F20" s="111"/>
      <c r="G20" s="140">
        <v>230627</v>
      </c>
      <c r="H20" s="111"/>
      <c r="I20" s="111">
        <v>26934</v>
      </c>
      <c r="J20" s="111"/>
      <c r="K20" s="111">
        <v>145988</v>
      </c>
    </row>
    <row r="21" spans="1:11" s="26" customFormat="1" ht="18" customHeight="1">
      <c r="B21" s="36" t="s">
        <v>158</v>
      </c>
      <c r="C21" s="37"/>
      <c r="E21" s="140">
        <v>0</v>
      </c>
      <c r="F21" s="111"/>
      <c r="G21" s="140">
        <v>43364</v>
      </c>
      <c r="H21" s="111"/>
      <c r="I21" s="111">
        <v>0</v>
      </c>
      <c r="J21" s="111"/>
      <c r="K21" s="111">
        <v>43364</v>
      </c>
    </row>
    <row r="22" spans="1:11" s="26" customFormat="1" ht="18" customHeight="1">
      <c r="B22" s="36" t="s">
        <v>179</v>
      </c>
      <c r="C22" s="37"/>
      <c r="E22" s="111">
        <v>-373</v>
      </c>
      <c r="F22" s="111"/>
      <c r="G22" s="111">
        <v>-451856</v>
      </c>
      <c r="H22" s="111"/>
      <c r="I22" s="111">
        <v>0</v>
      </c>
      <c r="J22" s="111"/>
      <c r="K22" s="140">
        <v>-408015</v>
      </c>
    </row>
    <row r="23" spans="1:11" s="26" customFormat="1" ht="18" customHeight="1">
      <c r="B23" s="36" t="s">
        <v>180</v>
      </c>
      <c r="C23" s="37"/>
      <c r="E23" s="111">
        <v>-446328</v>
      </c>
      <c r="F23" s="111"/>
      <c r="G23" s="111">
        <v>-2218415</v>
      </c>
      <c r="H23" s="111"/>
      <c r="I23" s="111">
        <v>0</v>
      </c>
      <c r="J23" s="111"/>
      <c r="K23" s="111">
        <v>0</v>
      </c>
    </row>
    <row r="24" spans="1:11" s="26" customFormat="1" ht="18" customHeight="1">
      <c r="B24" s="36" t="s">
        <v>181</v>
      </c>
      <c r="C24" s="44"/>
      <c r="E24" s="111">
        <v>0</v>
      </c>
      <c r="F24" s="141"/>
      <c r="G24" s="111">
        <v>-148672</v>
      </c>
      <c r="H24" s="111"/>
      <c r="I24" s="111">
        <v>0</v>
      </c>
      <c r="J24" s="141"/>
      <c r="K24" s="111">
        <v>0</v>
      </c>
    </row>
    <row r="25" spans="1:11" s="26" customFormat="1" ht="18" customHeight="1">
      <c r="B25" s="36" t="s">
        <v>103</v>
      </c>
      <c r="C25" s="37"/>
      <c r="E25" s="111">
        <v>5434</v>
      </c>
      <c r="F25" s="111"/>
      <c r="G25" s="111">
        <v>6354378</v>
      </c>
      <c r="H25" s="111"/>
      <c r="I25" s="111">
        <v>0</v>
      </c>
      <c r="J25" s="111"/>
      <c r="K25" s="111">
        <v>4507801</v>
      </c>
    </row>
    <row r="26" spans="1:11" s="26" customFormat="1" ht="18" customHeight="1">
      <c r="B26" s="36" t="s">
        <v>78</v>
      </c>
      <c r="C26" s="37"/>
      <c r="E26" s="111">
        <v>117301</v>
      </c>
      <c r="F26" s="111"/>
      <c r="G26" s="111">
        <v>241943</v>
      </c>
      <c r="H26" s="111"/>
      <c r="I26" s="111">
        <v>0</v>
      </c>
      <c r="J26" s="111"/>
      <c r="K26" s="111">
        <v>0</v>
      </c>
    </row>
    <row r="27" spans="1:11" s="26" customFormat="1" ht="18" customHeight="1">
      <c r="B27" s="40" t="s">
        <v>182</v>
      </c>
      <c r="C27" s="37"/>
      <c r="E27" s="140">
        <v>0</v>
      </c>
      <c r="F27" s="111"/>
      <c r="G27" s="140">
        <v>-40854</v>
      </c>
      <c r="H27" s="111"/>
      <c r="I27" s="111">
        <v>0</v>
      </c>
      <c r="J27" s="111"/>
      <c r="K27" s="111">
        <v>-40854</v>
      </c>
    </row>
    <row r="28" spans="1:11" s="26" customFormat="1" ht="18" customHeight="1">
      <c r="B28" s="36" t="s">
        <v>33</v>
      </c>
      <c r="C28" s="37">
        <v>29</v>
      </c>
      <c r="E28" s="111">
        <v>-34455</v>
      </c>
      <c r="F28" s="111"/>
      <c r="G28" s="111">
        <v>-68912</v>
      </c>
      <c r="H28" s="111"/>
      <c r="I28" s="111">
        <v>-29159419</v>
      </c>
      <c r="J28" s="111"/>
      <c r="K28" s="111">
        <v>-29909936</v>
      </c>
    </row>
    <row r="29" spans="1:11" s="26" customFormat="1" ht="18" customHeight="1">
      <c r="B29" s="36" t="s">
        <v>27</v>
      </c>
      <c r="C29" s="37">
        <v>30</v>
      </c>
      <c r="E29" s="115">
        <v>11248468</v>
      </c>
      <c r="F29" s="111"/>
      <c r="G29" s="115">
        <v>10569999</v>
      </c>
      <c r="H29" s="111"/>
      <c r="I29" s="115">
        <v>1256148</v>
      </c>
      <c r="J29" s="111"/>
      <c r="K29" s="115">
        <v>1211701</v>
      </c>
    </row>
    <row r="30" spans="1:11" s="26" customFormat="1" ht="6" customHeight="1">
      <c r="A30" s="36"/>
      <c r="B30" s="36"/>
      <c r="C30" s="37"/>
      <c r="E30" s="141"/>
      <c r="F30" s="141"/>
      <c r="G30" s="141"/>
      <c r="H30" s="141"/>
      <c r="I30" s="141"/>
      <c r="J30" s="141"/>
      <c r="K30" s="141"/>
    </row>
    <row r="31" spans="1:11" s="26" customFormat="1" ht="18" customHeight="1">
      <c r="A31" s="26" t="s">
        <v>115</v>
      </c>
      <c r="B31" s="45"/>
      <c r="C31" s="37"/>
      <c r="E31" s="141">
        <f>SUM(E9:E29)</f>
        <v>86416781</v>
      </c>
      <c r="F31" s="141"/>
      <c r="G31" s="141">
        <f>SUM(G9:G29)</f>
        <v>-78938782</v>
      </c>
      <c r="H31" s="141"/>
      <c r="I31" s="141">
        <f>SUM(I9:I29)</f>
        <v>-30556011</v>
      </c>
      <c r="J31" s="141"/>
      <c r="K31" s="141">
        <f>SUM(K9:K29)</f>
        <v>-32419790</v>
      </c>
    </row>
    <row r="32" spans="1:11" s="26" customFormat="1" ht="18" customHeight="1">
      <c r="A32" s="36" t="s">
        <v>36</v>
      </c>
      <c r="B32" s="36"/>
      <c r="C32" s="37"/>
      <c r="E32" s="141"/>
      <c r="F32" s="141"/>
      <c r="G32" s="141"/>
      <c r="H32" s="141"/>
      <c r="I32" s="141"/>
      <c r="J32" s="141"/>
      <c r="K32" s="141"/>
    </row>
    <row r="33" spans="1:11" s="26" customFormat="1" ht="18" customHeight="1">
      <c r="B33" s="40" t="s">
        <v>37</v>
      </c>
      <c r="C33" s="42"/>
      <c r="D33" s="42"/>
      <c r="E33" s="111">
        <v>-5338216</v>
      </c>
      <c r="F33" s="111"/>
      <c r="G33" s="111">
        <v>23536077</v>
      </c>
      <c r="H33" s="111"/>
      <c r="I33" s="111">
        <v>6994771</v>
      </c>
      <c r="J33" s="111"/>
      <c r="K33" s="111">
        <v>9759711</v>
      </c>
    </row>
    <row r="34" spans="1:11" s="26" customFormat="1" ht="18" customHeight="1">
      <c r="B34" s="40" t="s">
        <v>99</v>
      </c>
      <c r="C34" s="42"/>
      <c r="D34" s="42"/>
      <c r="E34" s="111">
        <v>2322129</v>
      </c>
      <c r="F34" s="111"/>
      <c r="G34" s="111">
        <v>544009</v>
      </c>
      <c r="H34" s="111"/>
      <c r="I34" s="111">
        <v>988094</v>
      </c>
      <c r="J34" s="111"/>
      <c r="K34" s="111">
        <v>-339053</v>
      </c>
    </row>
    <row r="35" spans="1:11" s="26" customFormat="1" ht="18" customHeight="1">
      <c r="B35" s="40" t="s">
        <v>64</v>
      </c>
      <c r="C35" s="42"/>
      <c r="D35" s="42"/>
      <c r="E35" s="111">
        <v>1424920</v>
      </c>
      <c r="F35" s="111"/>
      <c r="G35" s="111">
        <v>321263</v>
      </c>
      <c r="H35" s="111"/>
      <c r="I35" s="113">
        <v>0</v>
      </c>
      <c r="J35" s="111"/>
      <c r="K35" s="113">
        <v>0</v>
      </c>
    </row>
    <row r="36" spans="1:11" s="26" customFormat="1" ht="18" customHeight="1">
      <c r="A36" s="40"/>
      <c r="B36" s="36" t="s">
        <v>38</v>
      </c>
      <c r="C36" s="42"/>
      <c r="D36" s="42"/>
      <c r="E36" s="111">
        <v>-145592</v>
      </c>
      <c r="F36" s="111"/>
      <c r="G36" s="111">
        <v>476340</v>
      </c>
      <c r="H36" s="111"/>
      <c r="I36" s="111">
        <v>161324</v>
      </c>
      <c r="J36" s="111"/>
      <c r="K36" s="111">
        <v>-58957</v>
      </c>
    </row>
    <row r="37" spans="1:11" s="26" customFormat="1" ht="18" customHeight="1">
      <c r="A37" s="40"/>
      <c r="B37" s="36" t="s">
        <v>39</v>
      </c>
      <c r="C37" s="42"/>
      <c r="D37" s="42"/>
      <c r="E37" s="111">
        <v>117691</v>
      </c>
      <c r="F37" s="111"/>
      <c r="G37" s="111">
        <v>-327557</v>
      </c>
      <c r="H37" s="111"/>
      <c r="I37" s="111">
        <v>0</v>
      </c>
      <c r="J37" s="111"/>
      <c r="K37" s="111">
        <v>0</v>
      </c>
    </row>
    <row r="38" spans="1:11" s="26" customFormat="1" ht="18" customHeight="1">
      <c r="B38" s="40" t="s">
        <v>40</v>
      </c>
      <c r="C38" s="42"/>
      <c r="D38" s="42"/>
      <c r="E38" s="111">
        <v>21027012</v>
      </c>
      <c r="F38" s="111"/>
      <c r="G38" s="111">
        <v>-16333362</v>
      </c>
      <c r="H38" s="111"/>
      <c r="I38" s="111">
        <v>58165</v>
      </c>
      <c r="J38" s="111"/>
      <c r="K38" s="111">
        <v>-3597542</v>
      </c>
    </row>
    <row r="39" spans="1:11" s="26" customFormat="1" ht="18" customHeight="1">
      <c r="B39" s="40" t="s">
        <v>41</v>
      </c>
      <c r="C39" s="42"/>
      <c r="D39" s="42"/>
      <c r="E39" s="115">
        <v>737965</v>
      </c>
      <c r="F39" s="113"/>
      <c r="G39" s="115">
        <v>-3714042</v>
      </c>
      <c r="H39" s="113"/>
      <c r="I39" s="115">
        <v>-1038371</v>
      </c>
      <c r="J39" s="113"/>
      <c r="K39" s="115">
        <v>-193536</v>
      </c>
    </row>
    <row r="40" spans="1:11" s="26" customFormat="1" ht="6" customHeight="1">
      <c r="A40" s="36"/>
      <c r="B40" s="36"/>
      <c r="C40" s="37"/>
      <c r="E40" s="111"/>
      <c r="F40" s="111"/>
      <c r="G40" s="111"/>
      <c r="H40" s="111"/>
      <c r="I40" s="111"/>
      <c r="J40" s="111"/>
      <c r="K40" s="111"/>
    </row>
    <row r="41" spans="1:11" s="26" customFormat="1" ht="18" customHeight="1">
      <c r="A41" s="36" t="s">
        <v>42</v>
      </c>
      <c r="B41" s="36"/>
      <c r="C41" s="37"/>
      <c r="E41" s="111">
        <f>SUM(E31:E39)</f>
        <v>106562690</v>
      </c>
      <c r="F41" s="142"/>
      <c r="G41" s="111">
        <f>SUM(G31:G39)</f>
        <v>-74436054</v>
      </c>
      <c r="H41" s="111"/>
      <c r="I41" s="111">
        <f>SUM(I31:I39)</f>
        <v>-23392028</v>
      </c>
      <c r="J41" s="111"/>
      <c r="K41" s="111">
        <f>SUM(K31:K39)</f>
        <v>-26849167</v>
      </c>
    </row>
    <row r="42" spans="1:11" s="26" customFormat="1" ht="18" customHeight="1">
      <c r="A42" s="36"/>
      <c r="B42" s="36" t="s">
        <v>100</v>
      </c>
      <c r="C42" s="37"/>
      <c r="E42" s="111">
        <v>34455</v>
      </c>
      <c r="F42" s="111"/>
      <c r="G42" s="111">
        <v>68912</v>
      </c>
      <c r="H42" s="111"/>
      <c r="I42" s="111">
        <v>14440</v>
      </c>
      <c r="J42" s="111"/>
      <c r="K42" s="111">
        <v>47131</v>
      </c>
    </row>
    <row r="43" spans="1:11" s="26" customFormat="1" ht="18" customHeight="1">
      <c r="B43" s="26" t="s">
        <v>101</v>
      </c>
      <c r="C43" s="37"/>
      <c r="E43" s="111">
        <v>-11231053</v>
      </c>
      <c r="F43" s="111"/>
      <c r="G43" s="111">
        <v>-10551148</v>
      </c>
      <c r="H43" s="111"/>
      <c r="I43" s="111">
        <v>-1256148</v>
      </c>
      <c r="J43" s="111"/>
      <c r="K43" s="111">
        <v>-1211701</v>
      </c>
    </row>
    <row r="44" spans="1:11" s="26" customFormat="1" ht="18" customHeight="1">
      <c r="A44" s="36"/>
      <c r="B44" s="36" t="s">
        <v>120</v>
      </c>
      <c r="C44" s="37"/>
      <c r="E44" s="111">
        <v>10300881</v>
      </c>
      <c r="F44" s="111"/>
      <c r="G44" s="111">
        <v>7397622</v>
      </c>
      <c r="H44" s="111"/>
      <c r="I44" s="111">
        <v>1365926</v>
      </c>
      <c r="J44" s="111"/>
      <c r="K44" s="111">
        <v>1459282</v>
      </c>
    </row>
    <row r="45" spans="1:11" s="26" customFormat="1" ht="18" customHeight="1">
      <c r="A45" s="47"/>
      <c r="B45" s="26" t="s">
        <v>135</v>
      </c>
      <c r="C45" s="37"/>
      <c r="E45" s="113">
        <v>-11292728</v>
      </c>
      <c r="F45" s="113"/>
      <c r="G45" s="113">
        <v>-7344453</v>
      </c>
      <c r="H45" s="113"/>
      <c r="I45" s="113">
        <v>-993027</v>
      </c>
      <c r="J45" s="113"/>
      <c r="K45" s="113">
        <v>-2038909</v>
      </c>
    </row>
    <row r="46" spans="1:11" s="26" customFormat="1" ht="18" customHeight="1">
      <c r="A46" s="47"/>
      <c r="B46" s="41" t="s">
        <v>187</v>
      </c>
      <c r="C46" s="42">
        <v>26</v>
      </c>
      <c r="E46" s="115">
        <v>0</v>
      </c>
      <c r="F46" s="111"/>
      <c r="G46" s="115">
        <v>-6558400</v>
      </c>
      <c r="H46" s="111"/>
      <c r="I46" s="115">
        <v>0</v>
      </c>
      <c r="J46" s="111"/>
      <c r="K46" s="115">
        <v>-4680000</v>
      </c>
    </row>
    <row r="47" spans="1:11" s="26" customFormat="1" ht="6" customHeight="1">
      <c r="A47" s="36"/>
      <c r="B47" s="36"/>
      <c r="C47" s="37"/>
      <c r="E47" s="111"/>
      <c r="F47" s="111"/>
      <c r="G47" s="111"/>
      <c r="H47" s="111"/>
      <c r="I47" s="111"/>
      <c r="J47" s="111"/>
      <c r="K47" s="111"/>
    </row>
    <row r="48" spans="1:11" s="26" customFormat="1" ht="18" customHeight="1">
      <c r="A48" s="36" t="s">
        <v>183</v>
      </c>
      <c r="B48" s="36"/>
      <c r="C48" s="37"/>
      <c r="E48" s="115">
        <f>SUM(E41:E46)</f>
        <v>94374245</v>
      </c>
      <c r="F48" s="113"/>
      <c r="G48" s="115">
        <f>SUM(G41:G46)</f>
        <v>-91423521</v>
      </c>
      <c r="H48" s="113"/>
      <c r="I48" s="115">
        <f>SUM(I41:I46)</f>
        <v>-24260837</v>
      </c>
      <c r="J48" s="113"/>
      <c r="K48" s="115">
        <f>SUM(K41:K46)</f>
        <v>-33273364</v>
      </c>
    </row>
    <row r="49" spans="1:11" s="26" customFormat="1" ht="24" customHeight="1">
      <c r="A49" s="36"/>
      <c r="B49" s="36"/>
      <c r="C49" s="37"/>
      <c r="E49" s="111"/>
      <c r="F49" s="111"/>
      <c r="G49" s="111"/>
      <c r="H49" s="111"/>
      <c r="I49" s="111"/>
      <c r="J49" s="111"/>
      <c r="K49" s="111"/>
    </row>
    <row r="50" spans="1:11" s="23" customFormat="1" ht="21.95" customHeight="1">
      <c r="A50" s="206" t="str">
        <f>'6-8'!A46</f>
        <v>หมายเหตุประกอบงบการเงินรวมและงบการเงินเฉพาะกิจการในหน้า 15 ถึง 82 เป็นส่วนหนึ่งของงบการเงินนี้</v>
      </c>
      <c r="B50" s="206"/>
      <c r="C50" s="206"/>
      <c r="D50" s="206"/>
      <c r="E50" s="206"/>
      <c r="F50" s="206"/>
      <c r="G50" s="206"/>
      <c r="H50" s="206"/>
      <c r="I50" s="206"/>
      <c r="J50" s="121"/>
      <c r="K50" s="21"/>
    </row>
    <row r="51" spans="1:11" ht="20.100000000000001" customHeight="1">
      <c r="A51" s="14" t="s">
        <v>58</v>
      </c>
    </row>
    <row r="52" spans="1:11" ht="20.100000000000001" customHeight="1">
      <c r="A52" s="17" t="s">
        <v>127</v>
      </c>
    </row>
    <row r="53" spans="1:11" ht="20.100000000000001" customHeight="1">
      <c r="A53" s="18" t="str">
        <f>+A3</f>
        <v>สำหรับปีสิ้นสุดวันที่ 31 ธันวาคม พ.ศ. 2564</v>
      </c>
      <c r="B53" s="19"/>
      <c r="C53" s="20"/>
      <c r="D53" s="19"/>
      <c r="E53" s="21"/>
      <c r="F53" s="21"/>
      <c r="G53" s="21"/>
      <c r="H53" s="21"/>
      <c r="I53" s="21"/>
      <c r="J53" s="121"/>
      <c r="K53" s="21"/>
    </row>
    <row r="54" spans="1:11" ht="20.100000000000001" customHeight="1">
      <c r="A54" s="22"/>
      <c r="B54" s="23"/>
      <c r="C54" s="24"/>
      <c r="D54" s="23"/>
      <c r="E54" s="25"/>
      <c r="F54" s="25"/>
      <c r="G54" s="25"/>
      <c r="H54" s="25"/>
      <c r="I54" s="25"/>
      <c r="J54" s="103"/>
      <c r="K54" s="25"/>
    </row>
    <row r="55" spans="1:11" s="26" customFormat="1" ht="18.95" customHeight="1">
      <c r="B55" s="27"/>
      <c r="C55" s="48"/>
      <c r="D55" s="28"/>
      <c r="E55" s="205" t="s">
        <v>74</v>
      </c>
      <c r="F55" s="205"/>
      <c r="G55" s="205"/>
      <c r="H55" s="49"/>
      <c r="I55" s="205" t="s">
        <v>86</v>
      </c>
      <c r="J55" s="205"/>
      <c r="K55" s="205"/>
    </row>
    <row r="56" spans="1:11" s="26" customFormat="1" ht="18.95" customHeight="1">
      <c r="B56" s="30"/>
      <c r="E56" s="31" t="s">
        <v>161</v>
      </c>
      <c r="F56" s="31"/>
      <c r="G56" s="31" t="s">
        <v>138</v>
      </c>
      <c r="H56" s="31"/>
      <c r="I56" s="31" t="s">
        <v>161</v>
      </c>
      <c r="J56" s="122"/>
      <c r="K56" s="31" t="s">
        <v>138</v>
      </c>
    </row>
    <row r="57" spans="1:11" s="26" customFormat="1" ht="18.95" customHeight="1">
      <c r="B57" s="30"/>
      <c r="C57" s="32" t="s">
        <v>0</v>
      </c>
      <c r="E57" s="33" t="s">
        <v>55</v>
      </c>
      <c r="F57" s="34"/>
      <c r="G57" s="33" t="s">
        <v>55</v>
      </c>
      <c r="H57" s="34"/>
      <c r="I57" s="33" t="s">
        <v>55</v>
      </c>
      <c r="J57" s="123"/>
      <c r="K57" s="33" t="s">
        <v>55</v>
      </c>
    </row>
    <row r="58" spans="1:11" s="26" customFormat="1" ht="18.95" customHeight="1">
      <c r="A58" s="35" t="s">
        <v>32</v>
      </c>
      <c r="B58" s="35"/>
      <c r="C58" s="37"/>
      <c r="E58" s="39"/>
      <c r="F58" s="39"/>
      <c r="G58" s="39"/>
      <c r="H58" s="39"/>
      <c r="I58" s="39"/>
      <c r="J58" s="125"/>
      <c r="K58" s="39"/>
    </row>
    <row r="59" spans="1:11" s="26" customFormat="1" ht="18.95" customHeight="1">
      <c r="B59" s="26" t="s">
        <v>82</v>
      </c>
      <c r="C59" s="50">
        <v>35.4</v>
      </c>
      <c r="D59" s="51"/>
      <c r="E59" s="108">
        <v>0</v>
      </c>
      <c r="F59" s="108"/>
      <c r="G59" s="108">
        <v>0</v>
      </c>
      <c r="H59" s="108"/>
      <c r="I59" s="108">
        <v>-7000000</v>
      </c>
      <c r="J59" s="127"/>
      <c r="K59" s="108">
        <v>-71000000</v>
      </c>
    </row>
    <row r="60" spans="1:11" s="26" customFormat="1" ht="18.95" customHeight="1">
      <c r="B60" s="26" t="s">
        <v>123</v>
      </c>
      <c r="C60" s="50">
        <v>35.4</v>
      </c>
      <c r="D60" s="52"/>
      <c r="E60" s="108">
        <v>0</v>
      </c>
      <c r="F60" s="108"/>
      <c r="G60" s="108">
        <v>0</v>
      </c>
      <c r="H60" s="108"/>
      <c r="I60" s="108">
        <v>41500000</v>
      </c>
      <c r="J60" s="127"/>
      <c r="K60" s="108">
        <v>48400000</v>
      </c>
    </row>
    <row r="61" spans="1:11" s="26" customFormat="1" ht="18.95" customHeight="1">
      <c r="B61" s="53" t="s">
        <v>79</v>
      </c>
      <c r="C61" s="50">
        <v>15</v>
      </c>
      <c r="D61" s="52"/>
      <c r="E61" s="108">
        <v>0</v>
      </c>
      <c r="F61" s="108"/>
      <c r="G61" s="108">
        <v>0</v>
      </c>
      <c r="H61" s="108"/>
      <c r="I61" s="111">
        <v>0</v>
      </c>
      <c r="J61" s="127"/>
      <c r="K61" s="111">
        <v>-8000000</v>
      </c>
    </row>
    <row r="62" spans="1:11" s="26" customFormat="1" ht="18.95" customHeight="1">
      <c r="B62" s="26" t="s">
        <v>118</v>
      </c>
      <c r="C62" s="50">
        <v>15</v>
      </c>
      <c r="D62" s="52"/>
      <c r="E62" s="108">
        <v>0</v>
      </c>
      <c r="F62" s="108"/>
      <c r="G62" s="108">
        <v>5805000</v>
      </c>
      <c r="H62" s="108"/>
      <c r="I62" s="108">
        <v>590099</v>
      </c>
      <c r="J62" s="127"/>
      <c r="K62" s="108">
        <v>5805000</v>
      </c>
    </row>
    <row r="63" spans="1:11" s="26" customFormat="1" ht="18.95" customHeight="1">
      <c r="B63" s="26" t="s">
        <v>193</v>
      </c>
      <c r="C63" s="50"/>
      <c r="D63" s="52"/>
      <c r="E63" s="108">
        <v>0</v>
      </c>
      <c r="F63" s="108"/>
      <c r="G63" s="108">
        <v>4618474</v>
      </c>
      <c r="H63" s="108"/>
      <c r="I63" s="108" t="s">
        <v>130</v>
      </c>
      <c r="J63" s="127"/>
      <c r="K63" s="108">
        <v>5322192</v>
      </c>
    </row>
    <row r="64" spans="1:11" s="26" customFormat="1" ht="18.95" customHeight="1">
      <c r="B64" s="26" t="s">
        <v>121</v>
      </c>
      <c r="C64" s="35"/>
      <c r="D64" s="52"/>
      <c r="E64" s="108">
        <v>-8838051</v>
      </c>
      <c r="F64" s="108"/>
      <c r="G64" s="108">
        <v>-8489262</v>
      </c>
      <c r="H64" s="108"/>
      <c r="I64" s="108">
        <v>-153150</v>
      </c>
      <c r="J64" s="127"/>
      <c r="K64" s="108">
        <v>-91259</v>
      </c>
    </row>
    <row r="65" spans="1:11" s="26" customFormat="1" ht="18.95" customHeight="1">
      <c r="B65" s="26" t="s">
        <v>59</v>
      </c>
      <c r="C65" s="54"/>
      <c r="D65" s="52"/>
      <c r="E65" s="108">
        <v>-21090975</v>
      </c>
      <c r="F65" s="108"/>
      <c r="G65" s="108">
        <v>-23264992</v>
      </c>
      <c r="H65" s="108"/>
      <c r="I65" s="108">
        <v>0</v>
      </c>
      <c r="J65" s="127"/>
      <c r="K65" s="108">
        <v>0</v>
      </c>
    </row>
    <row r="66" spans="1:11" s="26" customFormat="1" ht="18.95" customHeight="1">
      <c r="B66" s="26" t="s">
        <v>56</v>
      </c>
      <c r="C66" s="54"/>
      <c r="D66" s="52"/>
      <c r="E66" s="108">
        <v>-14880</v>
      </c>
      <c r="F66" s="108"/>
      <c r="G66" s="108">
        <v>-12980</v>
      </c>
      <c r="H66" s="108"/>
      <c r="I66" s="108">
        <v>0</v>
      </c>
      <c r="J66" s="127"/>
      <c r="K66" s="108">
        <v>0</v>
      </c>
    </row>
    <row r="67" spans="1:11" s="26" customFormat="1" ht="18.95" customHeight="1">
      <c r="B67" s="26" t="s">
        <v>93</v>
      </c>
      <c r="C67" s="54"/>
      <c r="D67" s="52"/>
      <c r="E67" s="108">
        <v>374</v>
      </c>
      <c r="F67" s="108"/>
      <c r="G67" s="108">
        <v>564067</v>
      </c>
      <c r="H67" s="108"/>
      <c r="I67" s="108">
        <v>0</v>
      </c>
      <c r="J67" s="127"/>
      <c r="K67" s="108">
        <v>414084</v>
      </c>
    </row>
    <row r="68" spans="1:11" s="26" customFormat="1" ht="18.95" customHeight="1">
      <c r="B68" s="26" t="s">
        <v>60</v>
      </c>
      <c r="C68" s="54"/>
      <c r="D68" s="52"/>
      <c r="E68" s="108">
        <v>933229</v>
      </c>
      <c r="F68" s="108"/>
      <c r="G68" s="108">
        <v>10428809</v>
      </c>
      <c r="H68" s="108"/>
      <c r="I68" s="108">
        <v>0</v>
      </c>
      <c r="J68" s="127"/>
      <c r="K68" s="108">
        <v>0</v>
      </c>
    </row>
    <row r="69" spans="1:11" s="26" customFormat="1" ht="18.95" customHeight="1">
      <c r="B69" s="26" t="s">
        <v>83</v>
      </c>
      <c r="C69" s="54"/>
      <c r="D69" s="52"/>
      <c r="E69" s="114">
        <v>0</v>
      </c>
      <c r="F69" s="113"/>
      <c r="G69" s="114">
        <v>0</v>
      </c>
      <c r="H69" s="113"/>
      <c r="I69" s="115">
        <v>29144979</v>
      </c>
      <c r="J69" s="126">
        <v>0</v>
      </c>
      <c r="K69" s="115">
        <v>29862805</v>
      </c>
    </row>
    <row r="70" spans="1:11" s="26" customFormat="1" ht="6" customHeight="1">
      <c r="A70" s="55"/>
      <c r="B70" s="55"/>
      <c r="J70" s="124"/>
    </row>
    <row r="71" spans="1:11" s="26" customFormat="1" ht="18.95" customHeight="1">
      <c r="A71" s="56" t="s">
        <v>184</v>
      </c>
      <c r="B71" s="56"/>
      <c r="E71" s="116">
        <f>SUM(E59:E69)</f>
        <v>-29010303</v>
      </c>
      <c r="G71" s="116">
        <f>SUM(G59:G69)</f>
        <v>-10350884</v>
      </c>
      <c r="I71" s="116">
        <f>SUM(I59:I69)</f>
        <v>64081928</v>
      </c>
      <c r="J71" s="124"/>
      <c r="K71" s="116">
        <f>SUM(K59:K69)</f>
        <v>10712822</v>
      </c>
    </row>
    <row r="72" spans="1:11" s="26" customFormat="1" ht="18.95" customHeight="1">
      <c r="A72" s="55"/>
      <c r="B72" s="55"/>
      <c r="J72" s="124"/>
    </row>
    <row r="73" spans="1:11" s="26" customFormat="1" ht="18.95" customHeight="1">
      <c r="A73" s="57" t="s">
        <v>43</v>
      </c>
      <c r="B73" s="58"/>
      <c r="C73" s="37"/>
      <c r="E73" s="39"/>
      <c r="F73" s="39"/>
      <c r="G73" s="39"/>
      <c r="H73" s="39"/>
      <c r="I73" s="39"/>
      <c r="J73" s="125"/>
      <c r="K73" s="39"/>
    </row>
    <row r="74" spans="1:11" s="26" customFormat="1" ht="18.95" customHeight="1">
      <c r="B74" s="58" t="s">
        <v>131</v>
      </c>
      <c r="C74" s="42"/>
      <c r="D74" s="42"/>
      <c r="E74" s="111">
        <v>77000000</v>
      </c>
      <c r="F74" s="111"/>
      <c r="G74" s="111">
        <v>80000000</v>
      </c>
      <c r="H74" s="111"/>
      <c r="I74" s="39">
        <v>65000000</v>
      </c>
      <c r="J74" s="125"/>
      <c r="K74" s="39">
        <v>80000000</v>
      </c>
    </row>
    <row r="75" spans="1:11" s="26" customFormat="1" ht="18.95" customHeight="1">
      <c r="B75" s="56" t="s">
        <v>147</v>
      </c>
      <c r="C75" s="37" t="s">
        <v>174</v>
      </c>
      <c r="D75" s="51"/>
      <c r="E75" s="111">
        <v>24000000</v>
      </c>
      <c r="F75" s="111"/>
      <c r="G75" s="111">
        <v>82110000</v>
      </c>
      <c r="H75" s="111"/>
      <c r="I75" s="117">
        <v>0</v>
      </c>
      <c r="J75" s="125"/>
      <c r="K75" s="117">
        <v>0</v>
      </c>
    </row>
    <row r="76" spans="1:11" s="26" customFormat="1" ht="18.95" customHeight="1">
      <c r="B76" s="56" t="s">
        <v>150</v>
      </c>
      <c r="C76" s="37"/>
      <c r="D76" s="51"/>
      <c r="E76" s="111">
        <v>-112000000</v>
      </c>
      <c r="F76" s="111"/>
      <c r="G76" s="111">
        <v>-85000000</v>
      </c>
      <c r="H76" s="111"/>
      <c r="I76" s="39">
        <v>-100000000</v>
      </c>
      <c r="J76" s="125"/>
      <c r="K76" s="39">
        <v>-65000000</v>
      </c>
    </row>
    <row r="77" spans="1:11" s="26" customFormat="1" ht="18.95" customHeight="1">
      <c r="B77" s="55" t="s">
        <v>148</v>
      </c>
      <c r="C77" s="37"/>
      <c r="D77" s="51"/>
      <c r="E77" s="111">
        <v>0</v>
      </c>
      <c r="F77" s="111"/>
      <c r="G77" s="111">
        <v>-6000000</v>
      </c>
      <c r="H77" s="111"/>
      <c r="I77" s="39">
        <v>0</v>
      </c>
      <c r="J77" s="125"/>
      <c r="K77" s="39">
        <v>-6000000</v>
      </c>
    </row>
    <row r="78" spans="1:11" s="26" customFormat="1" ht="18.95" customHeight="1">
      <c r="B78" s="56" t="s">
        <v>102</v>
      </c>
      <c r="C78" s="37" t="s">
        <v>174</v>
      </c>
      <c r="D78" s="51"/>
      <c r="E78" s="111">
        <v>-5283666</v>
      </c>
      <c r="F78" s="111"/>
      <c r="G78" s="111">
        <v>-7597000</v>
      </c>
      <c r="H78" s="111"/>
      <c r="I78" s="39">
        <v>0</v>
      </c>
      <c r="J78" s="125"/>
      <c r="K78" s="39" t="s">
        <v>130</v>
      </c>
    </row>
    <row r="79" spans="1:11" s="26" customFormat="1" ht="18.95" customHeight="1">
      <c r="B79" s="55" t="s">
        <v>149</v>
      </c>
      <c r="C79" s="50"/>
      <c r="D79" s="51"/>
      <c r="E79" s="115">
        <v>-3395256</v>
      </c>
      <c r="F79" s="111"/>
      <c r="G79" s="115">
        <v>-6350601</v>
      </c>
      <c r="H79" s="111"/>
      <c r="I79" s="110">
        <v>-322584</v>
      </c>
      <c r="J79" s="125"/>
      <c r="K79" s="110">
        <v>-592112</v>
      </c>
    </row>
    <row r="80" spans="1:11" s="26" customFormat="1" ht="6" customHeight="1">
      <c r="A80" s="55"/>
      <c r="B80" s="55"/>
      <c r="J80" s="124"/>
    </row>
    <row r="81" spans="1:11" s="26" customFormat="1" ht="18.95" customHeight="1">
      <c r="A81" s="55" t="s">
        <v>185</v>
      </c>
      <c r="B81" s="55"/>
      <c r="C81" s="37"/>
      <c r="E81" s="110">
        <f>SUM(E74:E79)</f>
        <v>-19678922</v>
      </c>
      <c r="F81" s="109"/>
      <c r="G81" s="110">
        <f>SUM(G74:G79)</f>
        <v>57162399</v>
      </c>
      <c r="H81" s="109"/>
      <c r="I81" s="110">
        <f>SUM(I74:I79)</f>
        <v>-35322584</v>
      </c>
      <c r="J81" s="126"/>
      <c r="K81" s="110">
        <f>SUM(K74:K79)</f>
        <v>8407888</v>
      </c>
    </row>
    <row r="82" spans="1:11" s="26" customFormat="1" ht="18.95" customHeight="1">
      <c r="A82" s="55"/>
      <c r="B82" s="55"/>
      <c r="C82" s="37"/>
      <c r="E82" s="109"/>
      <c r="F82" s="109"/>
      <c r="G82" s="109"/>
      <c r="H82" s="109"/>
      <c r="I82" s="109"/>
      <c r="J82" s="126"/>
      <c r="K82" s="109"/>
    </row>
    <row r="83" spans="1:11" s="26" customFormat="1" ht="18.95" customHeight="1">
      <c r="A83" s="64" t="s">
        <v>186</v>
      </c>
      <c r="B83" s="40"/>
      <c r="C83" s="37"/>
      <c r="E83" s="109">
        <f>SUM(E81,E71,E48)</f>
        <v>45685020</v>
      </c>
      <c r="F83" s="109"/>
      <c r="G83" s="109">
        <f>SUM(G81,G71,G48)</f>
        <v>-44612006</v>
      </c>
      <c r="H83" s="109"/>
      <c r="I83" s="109">
        <f>SUM(I81,I71,I48)</f>
        <v>4498507</v>
      </c>
      <c r="J83" s="126"/>
      <c r="K83" s="109">
        <f>SUM(K81,K71,K48)</f>
        <v>-14152654</v>
      </c>
    </row>
    <row r="84" spans="1:11" s="26" customFormat="1" ht="18.95" customHeight="1">
      <c r="A84" s="40" t="s">
        <v>105</v>
      </c>
      <c r="B84" s="40"/>
      <c r="C84" s="37"/>
      <c r="E84" s="110">
        <v>22402099</v>
      </c>
      <c r="F84" s="109"/>
      <c r="G84" s="110">
        <v>67014105</v>
      </c>
      <c r="H84" s="109"/>
      <c r="I84" s="110">
        <v>13090360</v>
      </c>
      <c r="J84" s="125"/>
      <c r="K84" s="110">
        <v>27243014</v>
      </c>
    </row>
    <row r="85" spans="1:11" s="26" customFormat="1" ht="6" customHeight="1">
      <c r="A85" s="55"/>
      <c r="B85" s="55"/>
      <c r="C85" s="37"/>
      <c r="E85" s="39"/>
      <c r="F85" s="39"/>
      <c r="G85" s="39"/>
      <c r="H85" s="39"/>
      <c r="I85" s="39"/>
      <c r="J85" s="125"/>
      <c r="K85" s="39"/>
    </row>
    <row r="86" spans="1:11" s="26" customFormat="1" ht="18.95" customHeight="1" thickBot="1">
      <c r="A86" s="64" t="s">
        <v>76</v>
      </c>
      <c r="B86" s="40"/>
      <c r="C86" s="37"/>
      <c r="E86" s="118">
        <f>SUM(E83:E85)</f>
        <v>68087119</v>
      </c>
      <c r="F86" s="109"/>
      <c r="G86" s="118">
        <f>SUM(G83:G85)</f>
        <v>22402099</v>
      </c>
      <c r="H86" s="109"/>
      <c r="I86" s="118">
        <f>SUM(I83:I85)</f>
        <v>17588867</v>
      </c>
      <c r="J86" s="126"/>
      <c r="K86" s="118">
        <f>SUM(K83:K85)</f>
        <v>13090360</v>
      </c>
    </row>
    <row r="87" spans="1:11" s="26" customFormat="1" ht="18.95" customHeight="1" thickTop="1">
      <c r="A87" s="59"/>
      <c r="B87" s="60"/>
      <c r="C87" s="61"/>
      <c r="D87" s="60"/>
      <c r="E87" s="46"/>
      <c r="F87" s="62"/>
      <c r="G87" s="46"/>
      <c r="H87" s="63"/>
      <c r="I87" s="46"/>
      <c r="J87" s="128"/>
      <c r="K87" s="46"/>
    </row>
    <row r="88" spans="1:11" s="26" customFormat="1" ht="18.95" customHeight="1">
      <c r="A88" s="65" t="s">
        <v>44</v>
      </c>
      <c r="B88" s="60"/>
      <c r="C88" s="37"/>
      <c r="E88" s="39"/>
      <c r="F88" s="39"/>
      <c r="G88" s="39"/>
      <c r="H88" s="39"/>
      <c r="I88" s="39"/>
      <c r="J88" s="125"/>
      <c r="K88" s="39"/>
    </row>
    <row r="89" spans="1:11" s="26" customFormat="1" ht="6" customHeight="1">
      <c r="A89" s="55"/>
      <c r="B89" s="55"/>
      <c r="C89" s="37"/>
      <c r="E89" s="39"/>
      <c r="F89" s="39"/>
      <c r="G89" s="39"/>
      <c r="H89" s="39"/>
      <c r="I89" s="39"/>
      <c r="J89" s="125"/>
      <c r="K89" s="39"/>
    </row>
    <row r="90" spans="1:11" s="26" customFormat="1" ht="18.95" customHeight="1">
      <c r="A90" s="59" t="s">
        <v>136</v>
      </c>
      <c r="B90" s="60"/>
      <c r="C90" s="61"/>
      <c r="D90" s="60"/>
      <c r="E90" s="46">
        <v>142095</v>
      </c>
      <c r="F90" s="46"/>
      <c r="G90" s="46">
        <v>0</v>
      </c>
      <c r="H90" s="63"/>
      <c r="I90" s="112">
        <v>0</v>
      </c>
      <c r="J90" s="128"/>
      <c r="K90" s="112">
        <v>0</v>
      </c>
    </row>
    <row r="91" spans="1:11" s="26" customFormat="1" ht="18.95" customHeight="1">
      <c r="A91" s="59" t="s">
        <v>61</v>
      </c>
      <c r="B91" s="60"/>
      <c r="C91" s="61"/>
      <c r="D91" s="60"/>
      <c r="E91" s="46">
        <v>4057169</v>
      </c>
      <c r="F91" s="62"/>
      <c r="G91" s="46">
        <v>48422</v>
      </c>
      <c r="H91" s="63"/>
      <c r="I91" s="112">
        <v>0</v>
      </c>
      <c r="J91" s="128"/>
      <c r="K91" s="112">
        <v>0</v>
      </c>
    </row>
    <row r="92" spans="1:11" s="26" customFormat="1" ht="18.95" customHeight="1">
      <c r="A92" s="59" t="s">
        <v>155</v>
      </c>
      <c r="B92" s="60"/>
      <c r="C92" s="61">
        <v>20</v>
      </c>
      <c r="D92" s="60"/>
      <c r="E92" s="46">
        <v>0</v>
      </c>
      <c r="F92" s="62"/>
      <c r="G92" s="46">
        <v>3548615</v>
      </c>
      <c r="H92" s="63"/>
      <c r="I92" s="46">
        <v>0</v>
      </c>
      <c r="J92" s="128"/>
      <c r="K92" s="46">
        <v>3548615</v>
      </c>
    </row>
    <row r="93" spans="1:11" s="26" customFormat="1" ht="18.95" customHeight="1">
      <c r="A93" s="59" t="s">
        <v>159</v>
      </c>
      <c r="B93" s="60"/>
      <c r="C93" s="61"/>
      <c r="D93" s="60"/>
      <c r="E93" s="46">
        <v>0</v>
      </c>
      <c r="F93" s="62"/>
      <c r="G93" s="46">
        <v>3578943</v>
      </c>
      <c r="H93" s="63"/>
      <c r="I93" s="46">
        <v>0</v>
      </c>
      <c r="J93" s="128"/>
      <c r="K93" s="46">
        <v>3578943</v>
      </c>
    </row>
    <row r="94" spans="1:11" s="26" customFormat="1" ht="18.95" customHeight="1">
      <c r="A94" s="59"/>
      <c r="B94" s="60"/>
      <c r="C94" s="61"/>
      <c r="D94" s="60"/>
      <c r="E94" s="46"/>
      <c r="F94" s="62"/>
      <c r="G94" s="46"/>
      <c r="H94" s="63"/>
      <c r="I94" s="46"/>
      <c r="J94" s="128"/>
      <c r="K94" s="46"/>
    </row>
    <row r="95" spans="1:11" s="26" customFormat="1" ht="18.95" customHeight="1">
      <c r="A95" s="59"/>
      <c r="B95" s="60"/>
      <c r="C95" s="61"/>
      <c r="D95" s="60"/>
      <c r="E95" s="46"/>
      <c r="F95" s="62"/>
      <c r="G95" s="46"/>
      <c r="H95" s="63"/>
      <c r="I95" s="46"/>
      <c r="J95" s="128"/>
      <c r="K95" s="46"/>
    </row>
    <row r="96" spans="1:11" s="26" customFormat="1" ht="18.95" customHeight="1">
      <c r="A96" s="59"/>
      <c r="B96" s="60"/>
      <c r="C96" s="61"/>
      <c r="D96" s="60"/>
      <c r="E96" s="46"/>
      <c r="F96" s="62"/>
      <c r="G96" s="46"/>
      <c r="H96" s="63"/>
      <c r="I96" s="46"/>
      <c r="J96" s="128"/>
      <c r="K96" s="46"/>
    </row>
    <row r="97" spans="1:11" s="26" customFormat="1" ht="18.95" customHeight="1">
      <c r="A97" s="59"/>
      <c r="B97" s="60"/>
      <c r="C97" s="61"/>
      <c r="D97" s="60"/>
      <c r="E97" s="46"/>
      <c r="F97" s="62"/>
      <c r="G97" s="46"/>
      <c r="H97" s="63"/>
      <c r="I97" s="46"/>
      <c r="J97" s="128"/>
      <c r="K97" s="46"/>
    </row>
    <row r="98" spans="1:11" s="26" customFormat="1" ht="15" customHeight="1">
      <c r="A98" s="59"/>
      <c r="B98" s="60"/>
      <c r="C98" s="61"/>
      <c r="D98" s="60"/>
      <c r="E98" s="46"/>
      <c r="F98" s="62"/>
      <c r="G98" s="46"/>
      <c r="H98" s="63"/>
      <c r="I98" s="46"/>
      <c r="J98" s="128"/>
      <c r="K98" s="46"/>
    </row>
    <row r="99" spans="1:11" ht="21.95" customHeight="1">
      <c r="A99" s="206" t="str">
        <f>A50</f>
        <v>หมายเหตุประกอบงบการเงินรวมและงบการเงินเฉพาะกิจการในหน้า 15 ถึง 82 เป็นส่วนหนึ่งของงบการเงินนี้</v>
      </c>
      <c r="B99" s="206"/>
      <c r="C99" s="206"/>
      <c r="D99" s="206"/>
      <c r="E99" s="206"/>
      <c r="F99" s="206"/>
      <c r="G99" s="206"/>
      <c r="H99" s="206"/>
      <c r="I99" s="206"/>
      <c r="J99" s="121"/>
      <c r="K99" s="21"/>
    </row>
  </sheetData>
  <mergeCells count="6">
    <mergeCell ref="I5:K5"/>
    <mergeCell ref="E5:G5"/>
    <mergeCell ref="A99:I99"/>
    <mergeCell ref="A50:I50"/>
    <mergeCell ref="E55:G55"/>
    <mergeCell ref="I55:K55"/>
  </mergeCells>
  <pageMargins left="0.8" right="0.5" top="0.5" bottom="0.6" header="0.49" footer="0.4"/>
  <pageSetup paperSize="9" scale="90" firstPageNumber="13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6-8</vt:lpstr>
      <vt:lpstr>9-10</vt:lpstr>
      <vt:lpstr>11</vt:lpstr>
      <vt:lpstr>12</vt:lpstr>
      <vt:lpstr>13-14</vt:lpstr>
      <vt:lpstr>'12'!Print_Area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Yaowalak Chittasopee</cp:lastModifiedBy>
  <cp:lastPrinted>2022-02-23T04:59:35Z</cp:lastPrinted>
  <dcterms:created xsi:type="dcterms:W3CDTF">2012-05-02T03:30:32Z</dcterms:created>
  <dcterms:modified xsi:type="dcterms:W3CDTF">2022-02-23T04:59:36Z</dcterms:modified>
</cp:coreProperties>
</file>